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2240" tabRatio="732" activeTab="0"/>
  </bookViews>
  <sheets>
    <sheet name="CUADRO CANTIDADES OBRA Y PRECIO" sheetId="1" r:id="rId1"/>
  </sheets>
  <definedNames>
    <definedName name="_xlnm.Print_Area" localSheetId="0">'CUADRO CANTIDADES OBRA Y PRECIO'!$B$2:$Q$171</definedName>
    <definedName name="_xlnm.Print_Area" localSheetId="0">'CUADRO CANTIDADES OBRA Y PRECIO'!$A$1:$R$162</definedName>
    <definedName name="_xlnm.Print_Titles" localSheetId="0">'CUADRO CANTIDADES OBRA Y PRECIO'!$2:$9</definedName>
  </definedNames>
  <calcPr fullCalcOnLoad="1"/>
</workbook>
</file>

<file path=xl/sharedStrings.xml><?xml version="1.0" encoding="utf-8"?>
<sst xmlns="http://schemas.openxmlformats.org/spreadsheetml/2006/main" count="387" uniqueCount="232">
  <si>
    <t>Resumen de rubros y Cantidades de Obra</t>
  </si>
  <si>
    <t>Cantidades (Metrajes)</t>
  </si>
  <si>
    <t>Dólares</t>
  </si>
  <si>
    <t>Obras</t>
  </si>
  <si>
    <t>Tareas</t>
  </si>
  <si>
    <t>Obligatorias</t>
  </si>
  <si>
    <t>De Puesta a Punto</t>
  </si>
  <si>
    <t>De Mantenimiento</t>
  </si>
  <si>
    <t xml:space="preserve">Total  Cantidad </t>
  </si>
  <si>
    <t xml:space="preserve">Total  Dolares        por rubro </t>
  </si>
  <si>
    <t>Rubros</t>
  </si>
  <si>
    <t>DESCRIPCION (MOP -001- F)</t>
  </si>
  <si>
    <t>Unid</t>
  </si>
  <si>
    <t>Precio Unitario</t>
  </si>
  <si>
    <t>Total</t>
  </si>
  <si>
    <t>Total       $</t>
  </si>
  <si>
    <t>m3</t>
  </si>
  <si>
    <t>Sellado de Fisuras Superficiales</t>
  </si>
  <si>
    <t>m</t>
  </si>
  <si>
    <t>m2</t>
  </si>
  <si>
    <t>404-1</t>
  </si>
  <si>
    <t>309-6(5)E</t>
  </si>
  <si>
    <t>m3-km</t>
  </si>
  <si>
    <t>302-1</t>
  </si>
  <si>
    <t>Desbroce, desbosque y limpieza</t>
  </si>
  <si>
    <t>ha</t>
  </si>
  <si>
    <t>303-2 (1)</t>
  </si>
  <si>
    <t>Excavación manual en suelo para construcción de bajante</t>
  </si>
  <si>
    <t>503 (4)</t>
  </si>
  <si>
    <t>Hormigón para bajante y descarga de 210 kg/cm2</t>
  </si>
  <si>
    <t>402-7(2)</t>
  </si>
  <si>
    <t>Acero de refuerzo en barras fy=4,200 kg/cm2</t>
  </si>
  <si>
    <t>kg</t>
  </si>
  <si>
    <t>u</t>
  </si>
  <si>
    <t>Limpieza de cauces a máquina</t>
  </si>
  <si>
    <t>507 (4)</t>
  </si>
  <si>
    <t>Pintura de hormigón en postes y pasamanos</t>
  </si>
  <si>
    <t>Limpieza de alcantarillas a mano</t>
  </si>
  <si>
    <t>Material de préstamo para completar relleno</t>
  </si>
  <si>
    <t>Excavación en fango para construcción de alcantarilla</t>
  </si>
  <si>
    <t>Excavación en suelo para construcción de alcantarilla</t>
  </si>
  <si>
    <t>Reposición de tubería metálica corrugada deteriorara D = 120 cm</t>
  </si>
  <si>
    <t>Reposición de tubería metálica corrugada deteriorara D = 150 cm</t>
  </si>
  <si>
    <t>Reposición de tubería metálica corrugada deteriorara D = 180 cm</t>
  </si>
  <si>
    <t>301-3(1)</t>
  </si>
  <si>
    <t>Remoción de hormigón</t>
  </si>
  <si>
    <t>Hormgión f'c=180 kg/cm2 para reparar cunetas</t>
  </si>
  <si>
    <t>309-4(2)b</t>
  </si>
  <si>
    <t>309-4(2)c</t>
  </si>
  <si>
    <t>Transporte de material filtrante (&gt;50 km ) MTOP</t>
  </si>
  <si>
    <t>301-2.06 (1)a</t>
  </si>
  <si>
    <t>Remocion de alcantarillas de tubo (D=0,80 m.) MOP</t>
  </si>
  <si>
    <t>301-2.06 (1)b</t>
  </si>
  <si>
    <t>Remocion de alcantarillas de tubo (D=1,20 m.) MOP</t>
  </si>
  <si>
    <t>301-2.06 (1)c</t>
  </si>
  <si>
    <t>Remocion de alcantarillas de tubo (D=1,50 m.) MOP</t>
  </si>
  <si>
    <t>301-2.06 (1)d</t>
  </si>
  <si>
    <t>Remocion de alcantarillas de tubo (D=1,80 m.) MOP</t>
  </si>
  <si>
    <t>Base, Clase 2  CLASE 2  MTOP</t>
  </si>
  <si>
    <t>Acero de refuerzo en barras  MTOP</t>
  </si>
  <si>
    <t>Asfalto MC para imprimación  MTOP</t>
  </si>
  <si>
    <t xml:space="preserve">Transporte de mezcla asfáltica para capa de rodadura      Distancia de transporte &gt;50 km  MTOP </t>
  </si>
  <si>
    <t>705-(1)2</t>
  </si>
  <si>
    <t xml:space="preserve">Marcas de pavimento (Pintura)(señales,pasos peatonales,velocidad etc.)  </t>
  </si>
  <si>
    <t>705-(4)b</t>
  </si>
  <si>
    <t xml:space="preserve">Marcas Sobresalidas de pavimento      Bidireccionales  </t>
  </si>
  <si>
    <t>705-(4)Ec</t>
  </si>
  <si>
    <t>702 (1)</t>
  </si>
  <si>
    <t>Señales al Lado de la Carretera (Informacion de kilometraje:0.35 x 0.50  m )</t>
  </si>
  <si>
    <t>702 (2)</t>
  </si>
  <si>
    <t xml:space="preserve">Señales al Lado de la Carretera (Informacion de kilometraje cada 10: 0.35 x 1.00 m ) </t>
  </si>
  <si>
    <t>708-5(1)a</t>
  </si>
  <si>
    <t>Señales al Lado de la Carretera (Preventivas: 0.75 x 0.75 m )</t>
  </si>
  <si>
    <t xml:space="preserve">Señales al Lado de la Carretera (Reglamentarias: 0.75 x 0.75 m ) </t>
  </si>
  <si>
    <t>708-5(1)c</t>
  </si>
  <si>
    <t xml:space="preserve">Señales al Lado de la Carretera (Reglamentarias 0.90 x 0.90 m ) </t>
  </si>
  <si>
    <t>708-5(1)d</t>
  </si>
  <si>
    <t xml:space="preserve">Señales al Lado de la Carretera (Reglamentarias: 0.90 x 1.20 m ) </t>
  </si>
  <si>
    <t>708-5(1)e</t>
  </si>
  <si>
    <t>Señales al Lado de la Carretera ( 0.75 x 0.90  m  Delineador doble )</t>
  </si>
  <si>
    <t>708-5(1)f</t>
  </si>
  <si>
    <t>Señales al Lado de la Carretera ( 0.60 x 0.75  m  Delineador puentes)</t>
  </si>
  <si>
    <t>708-5(1)g</t>
  </si>
  <si>
    <t>Señales al Lado de la Carretera ( 0.75 x 0.75  m  Escuelas)</t>
  </si>
  <si>
    <t>708-5(1)h</t>
  </si>
  <si>
    <t>Señales al Lado de la Carretera ( 0.75 x 0.75  m  Escuelas velocidad km/h)</t>
  </si>
  <si>
    <t>708-5(1)i</t>
  </si>
  <si>
    <t>Señales al Lado de la Carretera ( 0.75 x 0.75  m  Escuelas Zona Escolar)</t>
  </si>
  <si>
    <t>708-5(1)j</t>
  </si>
  <si>
    <t>Señales al Lado de la Carretera ( 0.60 x 1,20  m  Informativas)</t>
  </si>
  <si>
    <t>708-5(1)k</t>
  </si>
  <si>
    <t>Señales al Lado de la Carretera ( 1,20 x 1.20  m  Informativas)</t>
  </si>
  <si>
    <t>708-5(1)l</t>
  </si>
  <si>
    <t>Señales al Lado de la Carretera ( 2.40 x 4.80  m  Informativas)</t>
  </si>
  <si>
    <t>709-4</t>
  </si>
  <si>
    <t xml:space="preserve">Delineadores con material reflectivo  </t>
  </si>
  <si>
    <t>703(1)</t>
  </si>
  <si>
    <t>Guardacaminos Doble</t>
  </si>
  <si>
    <t>MR-131.E</t>
  </si>
  <si>
    <t>Roza a mano</t>
  </si>
  <si>
    <t>Ha</t>
  </si>
  <si>
    <t>Puntos criticos</t>
  </si>
  <si>
    <t>Glb</t>
  </si>
  <si>
    <t xml:space="preserve">Totales </t>
  </si>
  <si>
    <t>Distribución porcentual de la inversión:</t>
  </si>
  <si>
    <t>TOTAL OFERTADO</t>
  </si>
  <si>
    <t>Reserva por ajuste de precios:</t>
  </si>
  <si>
    <t>Reserva para situaciones extraordinarias:</t>
  </si>
  <si>
    <t>Reserva para premios por cumplimiento:</t>
  </si>
  <si>
    <t>Sub total 2:</t>
  </si>
  <si>
    <t>Fiscalización:</t>
  </si>
  <si>
    <t>Sub total 3:</t>
  </si>
  <si>
    <t>PLAN DE MANEJO AMBIENTAL</t>
  </si>
  <si>
    <t>IVA:</t>
  </si>
  <si>
    <t>Total:</t>
  </si>
  <si>
    <t>Nota:</t>
  </si>
  <si>
    <t>Totales =  Sumatoria de Subtotales + Microempresas + Puntos Criticos +Plan de Manejo Ambiental</t>
  </si>
  <si>
    <t>Total       $  =    Sumatoria de Obligatorias + De Puesta a Punto + De Mantenimiento</t>
  </si>
  <si>
    <t>Microempresas:</t>
  </si>
  <si>
    <t>Plan de Manejo Ambiental para los cinco años del contrato.</t>
  </si>
  <si>
    <t>Pavimento + espaldon</t>
  </si>
  <si>
    <t>705-(1)Ea</t>
  </si>
  <si>
    <t xml:space="preserve">Marcas de pavimento (Pintura) a = 15 cm MTOP </t>
  </si>
  <si>
    <t>708-5(1)b</t>
  </si>
  <si>
    <t>Señales al Lado de la Carretera ( 0.75 x 0.90 ) MTS      CHEVRON DOBLE  MTOP</t>
  </si>
  <si>
    <t>U</t>
  </si>
  <si>
    <t>308-4(1)</t>
  </si>
  <si>
    <t>Limpieza de derrumbes MTOP</t>
  </si>
  <si>
    <t>BTAs (Banda transversales de Alerta) 9 franjas con disposicion logaritmica x lado en c/sitio; termoplastica e= 6mm (aprox 15 sitios)</t>
  </si>
  <si>
    <t>PUENTES</t>
  </si>
  <si>
    <t>BAJANTES</t>
  </si>
  <si>
    <t>ALCANTARILLAS</t>
  </si>
  <si>
    <t>CUNETAS</t>
  </si>
  <si>
    <t>SUBDRENES</t>
  </si>
  <si>
    <t>SEGURIDAD VIAL</t>
  </si>
  <si>
    <t>Capa de rodadura de hormigón asfáltico mezclado en planta de 15 cm.   MTOP</t>
  </si>
  <si>
    <t>VARIOS</t>
  </si>
  <si>
    <t>AREAS VERDES</t>
  </si>
  <si>
    <t>Pavimento + Espaldon 112+800- 127+750</t>
  </si>
  <si>
    <t>404-5</t>
  </si>
  <si>
    <t>Capa de rodadura de hormigon asfaltico e=7.5cm. Mezclada en planta y en caliente</t>
  </si>
  <si>
    <t>MUROS</t>
  </si>
  <si>
    <t>DESBROCE, DESBOSQUE Y LIMPIEZA MTOP</t>
  </si>
  <si>
    <t>301-3 (1)</t>
  </si>
  <si>
    <t>Remocion de hormigón (cunetas)</t>
  </si>
  <si>
    <t>402-4 (1)</t>
  </si>
  <si>
    <t>Estabilizacion con material pétreo (pedraplen)</t>
  </si>
  <si>
    <t>508(3)</t>
  </si>
  <si>
    <t>Gaviones</t>
  </si>
  <si>
    <t>Transporte de piedra para gaviones (DMT&gt;50Km)</t>
  </si>
  <si>
    <t>Hormigón estructural de cemento Portland, Clase D (f'c=180 kg/cm2), cunetas laterales e=10 cm  MTOP</t>
  </si>
  <si>
    <t>308-2 (1)</t>
  </si>
  <si>
    <t>Acabado de la obra básica existente  MTOP</t>
  </si>
  <si>
    <t>Sub-base Clase 3 MTOP</t>
  </si>
  <si>
    <t>309-4(2)a</t>
  </si>
  <si>
    <t>Transporte de Sub-base Clase 3, Distancia de transporte &gt; 50  km  MTOP</t>
  </si>
  <si>
    <t>Base Clase 2  MTOP</t>
  </si>
  <si>
    <t>Transporte de Base Clase 2, Distancia de transporte &gt; 50 km  MTOP</t>
  </si>
  <si>
    <t>100 (1) E</t>
  </si>
  <si>
    <t>Entibado</t>
  </si>
  <si>
    <t>403-1</t>
  </si>
  <si>
    <t>503(6)</t>
  </si>
  <si>
    <t>Hormigon no estructural de cemento Portland Clase E (f´c= 140 kg/cm2)</t>
  </si>
  <si>
    <t>503(2)</t>
  </si>
  <si>
    <t>Hormigon estructural de cemento Portland Clase E (f´c= 140 kg/cm2)</t>
  </si>
  <si>
    <t>Acero de refuerzo en barras (fy=4200 kg/cm2)</t>
  </si>
  <si>
    <t>402-7(1)E</t>
  </si>
  <si>
    <t>405-1 (1)</t>
  </si>
  <si>
    <t>Lts</t>
  </si>
  <si>
    <t>405-5</t>
  </si>
  <si>
    <t>Capa de rodadura de hormigón asfáltico mezclado en planta de espesor   0,15 m  MTOP</t>
  </si>
  <si>
    <t xml:space="preserve">Transporte de mezcla asfáltica para capa de rodadura, Distancia de transporte &gt;50 km  MTOP </t>
  </si>
  <si>
    <t>301-2.05</t>
  </si>
  <si>
    <t>Remocion de cercas y Guardacaminos</t>
  </si>
  <si>
    <t>E45: Y DE BAEZA -NUEVA LOJA, 160.35 KM DE LONGITUD</t>
  </si>
  <si>
    <t>m3/Km</t>
  </si>
  <si>
    <t>405-7.1 Eb</t>
  </si>
  <si>
    <t>lts</t>
  </si>
  <si>
    <t xml:space="preserve">Asfalto diluido tipo RC grado........., para riego de adherencia  </t>
  </si>
  <si>
    <t xml:space="preserve">Micro Pavimento Asfaltico Tipo III (Micro-Surface) </t>
  </si>
  <si>
    <t>MR-113.E</t>
  </si>
  <si>
    <t>MR-112.E</t>
  </si>
  <si>
    <t>405-2 (1)</t>
  </si>
  <si>
    <t>Bacheo asfáltico mayor y menor</t>
  </si>
  <si>
    <t xml:space="preserve">Asfalto MC para imprimación  </t>
  </si>
  <si>
    <t xml:space="preserve">Transporte de mezcla asfáltica para base asfaktica      Distancia de transporte &gt;50 km  </t>
  </si>
  <si>
    <t xml:space="preserve">Transporte de mezcla asfáltica para capa de rodadura        Distancia de transporte &gt;50 km  </t>
  </si>
  <si>
    <t>504 (1)</t>
  </si>
  <si>
    <t>307-3 (1)</t>
  </si>
  <si>
    <t>503 (2)</t>
  </si>
  <si>
    <t>MR-121Ec</t>
  </si>
  <si>
    <t>405-8(3)</t>
  </si>
  <si>
    <t>JUNTAS DE DILATACION TIPO III MOP  MTOP</t>
  </si>
  <si>
    <t>MR-112E</t>
  </si>
  <si>
    <t>304-1 (2)</t>
  </si>
  <si>
    <t>Hormigón f'c= 210kg/cm2 para cabezales</t>
  </si>
  <si>
    <t>303-2 (5)</t>
  </si>
  <si>
    <t>303-2 (2)</t>
  </si>
  <si>
    <t>307-2 (1)</t>
  </si>
  <si>
    <t>Excavación e y Relleno en suelo para construcción de alcantarilla</t>
  </si>
  <si>
    <t>602-(2A)k</t>
  </si>
  <si>
    <t>602-(2A)ai</t>
  </si>
  <si>
    <t>602-(2A)m</t>
  </si>
  <si>
    <t>Transporte de material de prestamo importado      Distancia de transporte  20-50 km  MTOP</t>
  </si>
  <si>
    <t>Transporte de base      Distancia de transporte &gt; 50 km  MTOP</t>
  </si>
  <si>
    <t>Hormigón estructural de cemento Portland, Clase B (*)  f'c= 210 kg/cm2   (Encauzamiento salida)</t>
  </si>
  <si>
    <t xml:space="preserve">Excavación para cunetas y encauzamientos a mano </t>
  </si>
  <si>
    <t>Limpieza de cunetas y encauzamientos a mano</t>
  </si>
  <si>
    <t>MR-121.E</t>
  </si>
  <si>
    <t>Transporte de material de excavación DMT 10 Km</t>
  </si>
  <si>
    <t>Remoción de hormigón (cunetas)</t>
  </si>
  <si>
    <t>Excavación en fango para construcción</t>
  </si>
  <si>
    <t>Excavación en suelo para construcción</t>
  </si>
  <si>
    <t xml:space="preserve">Material filtrante </t>
  </si>
  <si>
    <t>606-1 (2)</t>
  </si>
  <si>
    <t>Geotextil (separador)</t>
  </si>
  <si>
    <t>402-7 (2)</t>
  </si>
  <si>
    <t>Transporte material de excavación  (transporte libre 500 m). Distancia de transporte  10 km MTOP</t>
  </si>
  <si>
    <t xml:space="preserve">Excavación sin clasificación </t>
  </si>
  <si>
    <t>Transporte de piedra (DMT&gt;50Km)</t>
  </si>
  <si>
    <t>Geomalla Biaxial</t>
  </si>
  <si>
    <t>402-7(1)</t>
  </si>
  <si>
    <t>Guardacaminos DOBLE</t>
  </si>
  <si>
    <t>Capa de base asfáltica mezclado en planta e=10cm</t>
  </si>
  <si>
    <t>406-2</t>
  </si>
  <si>
    <t>406-8</t>
  </si>
  <si>
    <t>Capa de base reciclada</t>
  </si>
  <si>
    <t xml:space="preserve">Transporte Material de Fresado  Distancia de transporte &gt;50 km  </t>
  </si>
  <si>
    <t xml:space="preserve">Transporte de mezcla asfáltica para capa bacheo       Distancia de transporte &gt;50 km </t>
  </si>
  <si>
    <t xml:space="preserve">Transporte de mezcla asfáltica para capa de rodadura      Distancia de transporte &gt;50 km  (Micro Pavimento) </t>
  </si>
  <si>
    <t xml:space="preserve">Fresado de pavimento asfáltico </t>
  </si>
  <si>
    <t>Fecha: Agosto 2020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</si>
</sst>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¤&quot;#,##0;\-&quot;¤&quot;#,##0"/>
    <numFmt numFmtId="165" formatCode="&quot;¤&quot;#,##0;[Red]\-&quot;¤&quot;#,##0"/>
    <numFmt numFmtId="166" formatCode="&quot;¤&quot;#,##0.00;\-&quot;¤&quot;#,##0.00"/>
    <numFmt numFmtId="167" formatCode="&quot;¤&quot;#,##0.00;[Red]\-&quot;¤&quot;#,##0.00"/>
    <numFmt numFmtId="168" formatCode="_-&quot;¤&quot;* #,##0_-;\-&quot;¤&quot;* #,##0_-;_-&quot;¤&quot;* &quot;-&quot;_-;_-@_-"/>
    <numFmt numFmtId="169" formatCode="_-* #,##0_-;\-* #,##0_-;_-* &quot;-&quot;_-;_-@_-"/>
    <numFmt numFmtId="170" formatCode="_-&quot;¤&quot;* #,##0.00_-;\-&quot;¤&quot;* #,##0.00_-;_-&quot;¤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;[Red]#,##0"/>
    <numFmt numFmtId="187" formatCode="#,##0.0;[Red]#,##0.0"/>
    <numFmt numFmtId="188" formatCode="#,##0.00;[Red]#,##0.00"/>
    <numFmt numFmtId="189" formatCode="_-* #,##0.00\ _€_-;\-* #,##0.00\ _€_-;_-* &quot;-&quot;??\ _€_-;_-@_-"/>
    <numFmt numFmtId="190" formatCode="#,##0.0"/>
    <numFmt numFmtId="191" formatCode="_-[$$-409]* #,##0.00_ ;_-[$$-409]* \-#,##0.00\ ;_-[$$-409]* &quot;-&quot;??_ ;_-@_ 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Times New Roman"/>
      <family val="1"/>
    </font>
    <font>
      <sz val="14"/>
      <color rgb="FFFFFFFF"/>
      <name val="Calibri"/>
      <family val="2"/>
    </font>
    <font>
      <sz val="12"/>
      <color rgb="FFFFFFFF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8DD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horizontal="left" vertical="center"/>
    </xf>
    <xf numFmtId="0" fontId="45" fillId="31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186" fontId="2" fillId="0" borderId="10" xfId="0" applyNumberFormat="1" applyFont="1" applyBorder="1" applyAlignment="1">
      <alignment horizontal="center" vertical="center"/>
    </xf>
    <xf numFmtId="187" fontId="2" fillId="0" borderId="0" xfId="0" applyNumberFormat="1" applyFont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6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right" vertical="center"/>
    </xf>
    <xf numFmtId="43" fontId="3" fillId="0" borderId="11" xfId="0" applyNumberFormat="1" applyFont="1" applyBorder="1" applyAlignment="1">
      <alignment vertical="center"/>
    </xf>
    <xf numFmtId="186" fontId="3" fillId="0" borderId="11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right" vertical="center"/>
    </xf>
    <xf numFmtId="186" fontId="3" fillId="33" borderId="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horizontal="right" vertical="center"/>
    </xf>
    <xf numFmtId="43" fontId="3" fillId="0" borderId="14" xfId="0" applyNumberFormat="1" applyFont="1" applyBorder="1" applyAlignment="1">
      <alignment vertical="center"/>
    </xf>
    <xf numFmtId="188" fontId="3" fillId="0" borderId="14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vertical="center"/>
    </xf>
    <xf numFmtId="186" fontId="8" fillId="34" borderId="0" xfId="0" applyNumberFormat="1" applyFont="1" applyFill="1" applyBorder="1" applyAlignment="1">
      <alignment horizontal="right" vertical="center"/>
    </xf>
    <xf numFmtId="43" fontId="6" fillId="34" borderId="15" xfId="0" applyNumberFormat="1" applyFont="1" applyFill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0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88" fontId="8" fillId="35" borderId="16" xfId="0" applyNumberFormat="1" applyFont="1" applyFill="1" applyBorder="1" applyAlignment="1">
      <alignment vertical="center"/>
    </xf>
    <xf numFmtId="43" fontId="8" fillId="35" borderId="17" xfId="0" applyNumberFormat="1" applyFont="1" applyFill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3" fontId="3" fillId="36" borderId="0" xfId="0" applyNumberFormat="1" applyFont="1" applyFill="1" applyBorder="1" applyAlignment="1">
      <alignment horizontal="right" vertical="center"/>
    </xf>
    <xf numFmtId="186" fontId="3" fillId="36" borderId="0" xfId="0" applyNumberFormat="1" applyFont="1" applyFill="1" applyBorder="1" applyAlignment="1">
      <alignment vertical="center"/>
    </xf>
    <xf numFmtId="43" fontId="3" fillId="36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43" fontId="9" fillId="0" borderId="10" xfId="0" applyNumberFormat="1" applyFont="1" applyBorder="1" applyAlignment="1">
      <alignment horizontal="center" vertical="center"/>
    </xf>
    <xf numFmtId="186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horizontal="right" vertical="center"/>
    </xf>
    <xf numFmtId="186" fontId="2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3" fontId="3" fillId="0" borderId="10" xfId="46" applyFont="1" applyBorder="1" applyAlignment="1">
      <alignment vertical="center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Alignment="1">
      <alignment vertical="center"/>
    </xf>
    <xf numFmtId="43" fontId="3" fillId="33" borderId="10" xfId="46" applyFont="1" applyFill="1" applyBorder="1" applyAlignment="1">
      <alignment horizontal="right" vertical="center"/>
    </xf>
    <xf numFmtId="43" fontId="3" fillId="0" borderId="0" xfId="46" applyFont="1" applyAlignment="1">
      <alignment horizontal="center" vertical="center"/>
    </xf>
    <xf numFmtId="43" fontId="6" fillId="0" borderId="0" xfId="46" applyFont="1" applyAlignment="1">
      <alignment vertical="center"/>
    </xf>
    <xf numFmtId="188" fontId="3" fillId="0" borderId="18" xfId="64" applyNumberFormat="1" applyFont="1" applyBorder="1" applyAlignment="1">
      <alignment vertical="center"/>
      <protection/>
    </xf>
    <xf numFmtId="186" fontId="3" fillId="0" borderId="0" xfId="64" applyNumberFormat="1" applyFont="1" applyBorder="1" applyAlignment="1">
      <alignment horizontal="right" vertical="center"/>
      <protection/>
    </xf>
    <xf numFmtId="188" fontId="3" fillId="0" borderId="18" xfId="69" applyNumberFormat="1" applyFont="1" applyBorder="1" applyAlignment="1">
      <alignment vertical="center"/>
      <protection/>
    </xf>
    <xf numFmtId="188" fontId="3" fillId="37" borderId="18" xfId="69" applyNumberFormat="1" applyFont="1" applyFill="1" applyBorder="1" applyAlignment="1">
      <alignment horizontal="right" vertical="center"/>
      <protection/>
    </xf>
    <xf numFmtId="0" fontId="3" fillId="0" borderId="0" xfId="69" applyAlignment="1">
      <alignment vertical="center"/>
      <protection/>
    </xf>
    <xf numFmtId="188" fontId="3" fillId="0" borderId="19" xfId="64" applyNumberFormat="1" applyFont="1" applyBorder="1" applyAlignment="1">
      <alignment vertical="center"/>
      <protection/>
    </xf>
    <xf numFmtId="188" fontId="3" fillId="0" borderId="0" xfId="64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0" fontId="2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7" borderId="18" xfId="67" applyNumberFormat="1" applyFont="1" applyFill="1" applyBorder="1" applyAlignment="1" applyProtection="1">
      <alignment horizontal="center" vertical="center"/>
      <protection/>
    </xf>
    <xf numFmtId="0" fontId="3" fillId="37" borderId="18" xfId="67" applyNumberFormat="1" applyFont="1" applyFill="1" applyBorder="1" applyAlignment="1" applyProtection="1">
      <alignment horizontal="justify" vertical="center" wrapText="1"/>
      <protection/>
    </xf>
    <xf numFmtId="0" fontId="3" fillId="37" borderId="18" xfId="67" applyNumberFormat="1" applyFont="1" applyFill="1" applyBorder="1" applyAlignment="1" applyProtection="1">
      <alignment horizontal="left" vertical="center"/>
      <protection/>
    </xf>
    <xf numFmtId="0" fontId="3" fillId="37" borderId="0" xfId="67" applyFont="1" applyFill="1" applyAlignment="1">
      <alignment horizontal="center" vertical="center"/>
      <protection/>
    </xf>
    <xf numFmtId="0" fontId="3" fillId="37" borderId="18" xfId="67" applyNumberFormat="1" applyFont="1" applyFill="1" applyBorder="1" applyAlignment="1" applyProtection="1">
      <alignment horizontal="justify" vertical="center" wrapText="1"/>
      <protection/>
    </xf>
    <xf numFmtId="0" fontId="7" fillId="37" borderId="18" xfId="67" applyNumberFormat="1" applyFont="1" applyFill="1" applyBorder="1" applyAlignment="1" applyProtection="1">
      <alignment horizontal="left" vertical="center"/>
      <protection/>
    </xf>
    <xf numFmtId="0" fontId="7" fillId="37" borderId="18" xfId="67" applyNumberFormat="1" applyFont="1" applyFill="1" applyBorder="1" applyAlignment="1" applyProtection="1">
      <alignment horizontal="center" vertical="center"/>
      <protection/>
    </xf>
    <xf numFmtId="186" fontId="3" fillId="37" borderId="0" xfId="67" applyNumberFormat="1" applyFont="1" applyFill="1" applyAlignment="1">
      <alignment vertical="center"/>
      <protection/>
    </xf>
    <xf numFmtId="2" fontId="3" fillId="0" borderId="0" xfId="0" applyNumberFormat="1" applyFont="1" applyAlignment="1">
      <alignment vertical="center"/>
    </xf>
    <xf numFmtId="2" fontId="3" fillId="37" borderId="0" xfId="67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46" applyFont="1" applyFill="1" applyBorder="1" applyAlignment="1">
      <alignment horizontal="right" vertical="center"/>
    </xf>
    <xf numFmtId="43" fontId="3" fillId="0" borderId="0" xfId="46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43" fontId="3" fillId="37" borderId="0" xfId="46" applyFont="1" applyFill="1" applyAlignment="1">
      <alignment vertical="center"/>
    </xf>
    <xf numFmtId="43" fontId="3" fillId="0" borderId="10" xfId="46" applyFont="1" applyBorder="1" applyAlignment="1">
      <alignment vertical="center"/>
    </xf>
    <xf numFmtId="43" fontId="3" fillId="0" borderId="0" xfId="46" applyFont="1" applyAlignment="1">
      <alignment vertical="center"/>
    </xf>
    <xf numFmtId="43" fontId="3" fillId="37" borderId="10" xfId="0" applyNumberFormat="1" applyFont="1" applyFill="1" applyBorder="1" applyAlignment="1">
      <alignment vertical="center"/>
    </xf>
    <xf numFmtId="0" fontId="3" fillId="37" borderId="0" xfId="0" applyFont="1" applyFill="1" applyAlignment="1">
      <alignment horizontal="center" vertical="center"/>
    </xf>
    <xf numFmtId="43" fontId="3" fillId="39" borderId="10" xfId="46" applyFont="1" applyFill="1" applyBorder="1" applyAlignment="1">
      <alignment horizontal="right" vertical="center"/>
    </xf>
    <xf numFmtId="43" fontId="3" fillId="37" borderId="10" xfId="46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/>
    </xf>
    <xf numFmtId="4" fontId="3" fillId="39" borderId="10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/>
    </xf>
    <xf numFmtId="43" fontId="3" fillId="37" borderId="0" xfId="0" applyNumberFormat="1" applyFont="1" applyFill="1" applyAlignment="1">
      <alignment horizontal="center" vertical="center"/>
    </xf>
    <xf numFmtId="186" fontId="3" fillId="37" borderId="18" xfId="69" applyNumberFormat="1" applyFont="1" applyFill="1" applyBorder="1" applyAlignment="1">
      <alignment vertical="center"/>
      <protection/>
    </xf>
    <xf numFmtId="188" fontId="3" fillId="37" borderId="18" xfId="69" applyNumberFormat="1" applyFont="1" applyFill="1" applyBorder="1" applyAlignment="1">
      <alignment vertical="center"/>
      <protection/>
    </xf>
    <xf numFmtId="186" fontId="3" fillId="37" borderId="18" xfId="69" applyNumberFormat="1" applyFont="1" applyFill="1" applyBorder="1" applyAlignment="1">
      <alignment vertical="center" wrapText="1"/>
      <protection/>
    </xf>
    <xf numFmtId="0" fontId="3" fillId="39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43" fontId="3" fillId="37" borderId="0" xfId="0" applyNumberFormat="1" applyFont="1" applyFill="1" applyAlignment="1">
      <alignment horizontal="center" vertical="center"/>
    </xf>
    <xf numFmtId="186" fontId="3" fillId="37" borderId="10" xfId="0" applyNumberFormat="1" applyFont="1" applyFill="1" applyBorder="1" applyAlignment="1">
      <alignment vertical="center"/>
    </xf>
    <xf numFmtId="186" fontId="3" fillId="37" borderId="0" xfId="0" applyNumberFormat="1" applyFont="1" applyFill="1" applyAlignment="1">
      <alignment vertical="center"/>
    </xf>
    <xf numFmtId="186" fontId="3" fillId="37" borderId="0" xfId="0" applyNumberFormat="1" applyFont="1" applyFill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43" fontId="3" fillId="0" borderId="10" xfId="0" applyNumberFormat="1" applyFont="1" applyBorder="1" applyAlignment="1">
      <alignment vertical="center"/>
    </xf>
    <xf numFmtId="43" fontId="3" fillId="37" borderId="10" xfId="0" applyNumberFormat="1" applyFont="1" applyFill="1" applyBorder="1" applyAlignment="1">
      <alignment vertical="center"/>
    </xf>
    <xf numFmtId="43" fontId="3" fillId="0" borderId="10" xfId="46" applyFont="1" applyFill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43" fontId="3" fillId="37" borderId="18" xfId="48" applyFont="1" applyFill="1" applyBorder="1" applyAlignment="1" applyProtection="1">
      <alignment horizontal="center" vertical="center"/>
      <protection/>
    </xf>
    <xf numFmtId="43" fontId="3" fillId="33" borderId="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7" borderId="0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center" vertical="center"/>
    </xf>
    <xf numFmtId="43" fontId="3" fillId="37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67" applyFont="1" applyFill="1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43" fontId="3" fillId="0" borderId="0" xfId="0" applyNumberFormat="1" applyFont="1" applyAlignment="1">
      <alignment vertical="center"/>
    </xf>
    <xf numFmtId="188" fontId="3" fillId="40" borderId="18" xfId="64" applyNumberFormat="1" applyFont="1" applyFill="1" applyBorder="1" applyAlignment="1">
      <alignment vertical="center"/>
      <protection/>
    </xf>
    <xf numFmtId="43" fontId="3" fillId="40" borderId="14" xfId="0" applyNumberFormat="1" applyFont="1" applyFill="1" applyBorder="1" applyAlignment="1">
      <alignment vertical="center"/>
    </xf>
    <xf numFmtId="186" fontId="3" fillId="37" borderId="20" xfId="69" applyNumberFormat="1" applyFont="1" applyFill="1" applyBorder="1" applyAlignment="1">
      <alignment horizontal="center" vertical="center"/>
      <protection/>
    </xf>
    <xf numFmtId="186" fontId="3" fillId="37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7" borderId="18" xfId="0" applyNumberFormat="1" applyFont="1" applyFill="1" applyBorder="1" applyAlignment="1" applyProtection="1">
      <alignment horizontal="left" vertical="top"/>
      <protection/>
    </xf>
    <xf numFmtId="0" fontId="3" fillId="37" borderId="18" xfId="0" applyNumberFormat="1" applyFont="1" applyFill="1" applyBorder="1" applyAlignment="1" applyProtection="1">
      <alignment horizontal="justify" vertical="center" wrapText="1"/>
      <protection/>
    </xf>
    <xf numFmtId="0" fontId="7" fillId="37" borderId="18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37" borderId="18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vertical="center"/>
    </xf>
    <xf numFmtId="4" fontId="5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center" vertical="center"/>
    </xf>
    <xf numFmtId="43" fontId="3" fillId="0" borderId="18" xfId="0" applyNumberFormat="1" applyFont="1" applyBorder="1" applyAlignment="1">
      <alignment horizontal="center" vertical="center"/>
    </xf>
    <xf numFmtId="0" fontId="3" fillId="37" borderId="18" xfId="0" applyNumberFormat="1" applyFont="1" applyFill="1" applyBorder="1" applyAlignment="1" applyProtection="1">
      <alignment vertical="center" wrapText="1"/>
      <protection/>
    </xf>
    <xf numFmtId="0" fontId="7" fillId="0" borderId="18" xfId="0" applyFont="1" applyBorder="1" applyAlignment="1">
      <alignment horizontal="center" vertical="center"/>
    </xf>
    <xf numFmtId="0" fontId="54" fillId="0" borderId="18" xfId="66" applyFont="1" applyBorder="1" applyAlignment="1">
      <alignment horizontal="left" vertical="center"/>
      <protection/>
    </xf>
    <xf numFmtId="0" fontId="3" fillId="37" borderId="18" xfId="0" applyNumberFormat="1" applyFont="1" applyFill="1" applyBorder="1" applyAlignment="1" applyProtection="1">
      <alignment horizontal="center" vertical="center" wrapText="1"/>
      <protection/>
    </xf>
    <xf numFmtId="0" fontId="54" fillId="0" borderId="18" xfId="65" applyFont="1" applyBorder="1" applyAlignment="1">
      <alignment horizontal="left" vertical="center"/>
      <protection/>
    </xf>
    <xf numFmtId="186" fontId="2" fillId="0" borderId="0" xfId="0" applyNumberFormat="1" applyFont="1" applyBorder="1" applyAlignment="1">
      <alignment vertical="center"/>
    </xf>
    <xf numFmtId="186" fontId="2" fillId="0" borderId="21" xfId="0" applyNumberFormat="1" applyFont="1" applyBorder="1" applyAlignment="1">
      <alignment vertical="center"/>
    </xf>
    <xf numFmtId="186" fontId="2" fillId="0" borderId="22" xfId="0" applyNumberFormat="1" applyFont="1" applyBorder="1" applyAlignment="1">
      <alignment vertical="center"/>
    </xf>
    <xf numFmtId="186" fontId="2" fillId="34" borderId="23" xfId="0" applyNumberFormat="1" applyFont="1" applyFill="1" applyBorder="1" applyAlignment="1">
      <alignment vertical="center"/>
    </xf>
    <xf numFmtId="186" fontId="2" fillId="0" borderId="23" xfId="0" applyNumberFormat="1" applyFont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86" fontId="13" fillId="33" borderId="24" xfId="0" applyNumberFormat="1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43" fontId="14" fillId="0" borderId="21" xfId="0" applyNumberFormat="1" applyFont="1" applyBorder="1" applyAlignment="1">
      <alignment horizontal="center" vertical="center"/>
    </xf>
    <xf numFmtId="186" fontId="13" fillId="34" borderId="25" xfId="0" applyNumberFormat="1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43" fontId="14" fillId="34" borderId="0" xfId="0" applyNumberFormat="1" applyFont="1" applyFill="1" applyBorder="1" applyAlignment="1">
      <alignment horizontal="center" vertical="center"/>
    </xf>
    <xf numFmtId="186" fontId="13" fillId="33" borderId="2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3" fontId="14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43" fontId="3" fillId="37" borderId="18" xfId="46" applyFont="1" applyFill="1" applyBorder="1" applyAlignment="1">
      <alignment vertical="center"/>
    </xf>
    <xf numFmtId="43" fontId="5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3" fontId="3" fillId="41" borderId="13" xfId="46" applyFont="1" applyFill="1" applyBorder="1" applyAlignment="1">
      <alignment horizontal="center" vertical="center"/>
    </xf>
    <xf numFmtId="43" fontId="3" fillId="0" borderId="16" xfId="46" applyFont="1" applyBorder="1" applyAlignment="1">
      <alignment/>
    </xf>
    <xf numFmtId="43" fontId="3" fillId="0" borderId="17" xfId="46" applyFont="1" applyBorder="1" applyAlignment="1">
      <alignment/>
    </xf>
    <xf numFmtId="0" fontId="3" fillId="41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5" fillId="35" borderId="14" xfId="0" applyNumberFormat="1" applyFont="1" applyFill="1" applyBorder="1" applyAlignment="1">
      <alignment horizontal="center" vertical="center" wrapText="1"/>
    </xf>
    <xf numFmtId="43" fontId="5" fillId="42" borderId="14" xfId="0" applyNumberFormat="1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6" fontId="4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86" fontId="5" fillId="42" borderId="14" xfId="0" applyNumberFormat="1" applyFont="1" applyFill="1" applyBorder="1" applyAlignment="1">
      <alignment horizontal="center" vertical="center" wrapText="1"/>
    </xf>
    <xf numFmtId="43" fontId="5" fillId="35" borderId="14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0" fontId="56" fillId="4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25" xfId="0" applyFont="1" applyBorder="1" applyAlignment="1">
      <alignment horizontal="justify" vertical="top" wrapText="1"/>
    </xf>
    <xf numFmtId="0" fontId="57" fillId="0" borderId="0" xfId="0" applyFont="1" applyBorder="1" applyAlignment="1">
      <alignment horizontal="justify" vertical="top" wrapText="1"/>
    </xf>
    <xf numFmtId="0" fontId="57" fillId="0" borderId="23" xfId="0" applyFont="1" applyBorder="1" applyAlignment="1">
      <alignment horizontal="justify" vertical="top" wrapText="1"/>
    </xf>
    <xf numFmtId="0" fontId="57" fillId="0" borderId="29" xfId="0" applyFont="1" applyBorder="1" applyAlignment="1">
      <alignment horizontal="justify" vertical="top" wrapText="1"/>
    </xf>
    <xf numFmtId="0" fontId="57" fillId="0" borderId="30" xfId="0" applyFont="1" applyBorder="1" applyAlignment="1">
      <alignment horizontal="justify" vertical="top" wrapText="1"/>
    </xf>
    <xf numFmtId="0" fontId="57" fillId="0" borderId="31" xfId="0" applyFont="1" applyBorder="1" applyAlignment="1">
      <alignment horizontal="justify" vertical="top" wrapText="1"/>
    </xf>
    <xf numFmtId="188" fontId="3" fillId="37" borderId="20" xfId="69" applyNumberFormat="1" applyFont="1" applyFill="1" applyBorder="1" applyAlignment="1">
      <alignment horizontal="center" vertical="center"/>
      <protection/>
    </xf>
    <xf numFmtId="188" fontId="3" fillId="37" borderId="32" xfId="69" applyNumberFormat="1" applyFont="1" applyFill="1" applyBorder="1" applyAlignment="1">
      <alignment horizontal="center" vertical="center"/>
      <protection/>
    </xf>
    <xf numFmtId="188" fontId="3" fillId="37" borderId="33" xfId="69" applyNumberFormat="1" applyFont="1" applyFill="1" applyBorder="1" applyAlignment="1">
      <alignment horizontal="center" vertical="center"/>
      <protection/>
    </xf>
    <xf numFmtId="0" fontId="3" fillId="41" borderId="13" xfId="0" applyFont="1" applyFill="1" applyBorder="1" applyAlignment="1">
      <alignment horizontal="center" vertical="center"/>
    </xf>
    <xf numFmtId="186" fontId="10" fillId="0" borderId="0" xfId="0" applyNumberFormat="1" applyFont="1" applyAlignment="1">
      <alignment horizontal="right" vertical="center"/>
    </xf>
    <xf numFmtId="186" fontId="8" fillId="35" borderId="13" xfId="0" applyNumberFormat="1" applyFont="1" applyFill="1" applyBorder="1" applyAlignment="1">
      <alignment horizontal="center" vertical="center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 9 2" xfId="58"/>
    <cellStyle name="Currency" xfId="59"/>
    <cellStyle name="Currency [0]" xfId="60"/>
    <cellStyle name="Moneda [0] 2" xfId="61"/>
    <cellStyle name="Moneda [0] 3" xfId="62"/>
    <cellStyle name="Neutral" xfId="63"/>
    <cellStyle name="Normal 10" xfId="64"/>
    <cellStyle name="Normal 11" xfId="65"/>
    <cellStyle name="Normal 12" xfId="66"/>
    <cellStyle name="Normal 14" xfId="67"/>
    <cellStyle name="Normal 2" xfId="68"/>
    <cellStyle name="Normal 2 2" xfId="69"/>
    <cellStyle name="Normal 2 2 2" xfId="70"/>
    <cellStyle name="Normal 3" xfId="71"/>
    <cellStyle name="Normal 4" xfId="72"/>
    <cellStyle name="Normal 5" xfId="73"/>
    <cellStyle name="Normal 5 2" xfId="74"/>
    <cellStyle name="Normal 5 2 2" xfId="75"/>
    <cellStyle name="Normal 6" xfId="76"/>
    <cellStyle name="Normal 7" xfId="77"/>
    <cellStyle name="Normal 7 2" xfId="78"/>
    <cellStyle name="Normal 7 3" xfId="79"/>
    <cellStyle name="Normal 8" xfId="80"/>
    <cellStyle name="Normal 9" xfId="81"/>
    <cellStyle name="Notas" xfId="82"/>
    <cellStyle name="Percent" xfId="83"/>
    <cellStyle name="Porcentaje 2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9525</xdr:rowOff>
    </xdr:from>
    <xdr:ext cx="1085850" cy="1085850"/>
    <xdr:sp>
      <xdr:nvSpPr>
        <xdr:cNvPr id="1" name="Rectangle 23" descr="logoopcion1"/>
        <xdr:cNvSpPr>
          <a:spLocks/>
        </xdr:cNvSpPr>
      </xdr:nvSpPr>
      <xdr:spPr>
        <a:xfrm>
          <a:off x="142875" y="104775"/>
          <a:ext cx="1085850" cy="1085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0"/>
  <sheetViews>
    <sheetView showGridLines="0" tabSelected="1" view="pageBreakPreview" zoomScaleNormal="70" zoomScaleSheetLayoutView="100" zoomScalePageLayoutView="0" workbookViewId="0" topLeftCell="A10">
      <selection activeCell="G18" sqref="G18:I18"/>
    </sheetView>
  </sheetViews>
  <sheetFormatPr defaultColWidth="12.421875" defaultRowHeight="15" customHeight="1"/>
  <cols>
    <col min="1" max="1" width="1.421875" style="0" customWidth="1"/>
    <col min="2" max="2" width="11.00390625" style="0" customWidth="1"/>
    <col min="3" max="3" width="59.7109375" style="0" customWidth="1"/>
    <col min="4" max="4" width="9.28125" style="0" customWidth="1"/>
    <col min="5" max="5" width="13.7109375" style="65" customWidth="1"/>
    <col min="6" max="6" width="29.28125" style="0" hidden="1" customWidth="1"/>
    <col min="7" max="9" width="15.7109375" style="0" customWidth="1"/>
    <col min="10" max="10" width="0.71875" style="0" customWidth="1"/>
    <col min="11" max="11" width="17.421875" style="0" customWidth="1"/>
    <col min="12" max="12" width="1.7109375" style="0" customWidth="1"/>
    <col min="13" max="13" width="27.421875" style="0" customWidth="1"/>
    <col min="14" max="14" width="17.7109375" style="0" customWidth="1"/>
    <col min="15" max="15" width="15.7109375" style="0" customWidth="1"/>
    <col min="16" max="16" width="0.71875" style="0" customWidth="1"/>
    <col min="17" max="17" width="23.7109375" style="0" customWidth="1"/>
    <col min="18" max="18" width="9.421875" style="0" customWidth="1"/>
  </cols>
  <sheetData>
    <row r="1" spans="1:18" ht="7.5" customHeight="1" thickBot="1">
      <c r="A1" s="1"/>
      <c r="B1" s="2"/>
      <c r="C1" s="1"/>
      <c r="D1" s="2"/>
      <c r="E1" s="3"/>
      <c r="F1" s="2"/>
      <c r="G1" s="4"/>
      <c r="H1" s="4"/>
      <c r="I1" s="4"/>
      <c r="J1" s="4"/>
      <c r="K1" s="4"/>
      <c r="L1" s="4"/>
      <c r="M1" s="5"/>
      <c r="N1" s="4"/>
      <c r="O1" s="5"/>
      <c r="P1" s="4"/>
      <c r="Q1" s="5"/>
      <c r="R1" s="4"/>
    </row>
    <row r="2" spans="1:18" ht="18.75" customHeight="1" thickBot="1">
      <c r="A2" s="1"/>
      <c r="B2" s="2"/>
      <c r="C2" s="212" t="s">
        <v>0</v>
      </c>
      <c r="D2" s="213"/>
      <c r="E2" s="213"/>
      <c r="F2" s="2"/>
      <c r="G2" s="214" t="s">
        <v>1</v>
      </c>
      <c r="H2" s="215"/>
      <c r="I2" s="215"/>
      <c r="J2" s="215"/>
      <c r="K2" s="216"/>
      <c r="L2" s="4"/>
      <c r="M2" s="214" t="s">
        <v>2</v>
      </c>
      <c r="N2" s="215"/>
      <c r="O2" s="215"/>
      <c r="P2" s="215"/>
      <c r="Q2" s="216"/>
      <c r="R2" s="4"/>
    </row>
    <row r="3" spans="1:18" ht="7.5" customHeight="1">
      <c r="A3" s="1"/>
      <c r="B3" s="2"/>
      <c r="C3" s="220" t="s">
        <v>174</v>
      </c>
      <c r="D3" s="213"/>
      <c r="E3" s="213"/>
      <c r="F3" s="2"/>
      <c r="G3" s="4"/>
      <c r="H3" s="4"/>
      <c r="I3" s="4"/>
      <c r="J3" s="4"/>
      <c r="K3" s="4"/>
      <c r="L3" s="4"/>
      <c r="M3" s="5"/>
      <c r="N3" s="4"/>
      <c r="O3" s="5"/>
      <c r="P3" s="4"/>
      <c r="Q3" s="5"/>
      <c r="R3" s="4"/>
    </row>
    <row r="4" spans="1:18" ht="30.75" customHeight="1">
      <c r="A4" s="1"/>
      <c r="B4" s="2"/>
      <c r="C4" s="213"/>
      <c r="D4" s="221"/>
      <c r="E4" s="213"/>
      <c r="F4" s="2"/>
      <c r="G4" s="209" t="s">
        <v>3</v>
      </c>
      <c r="H4" s="205"/>
      <c r="I4" s="6" t="s">
        <v>4</v>
      </c>
      <c r="J4" s="4"/>
      <c r="K4" s="7"/>
      <c r="L4" s="4"/>
      <c r="M4" s="209" t="s">
        <v>3</v>
      </c>
      <c r="N4" s="205"/>
      <c r="O4" s="8" t="s">
        <v>4</v>
      </c>
      <c r="P4" s="4"/>
      <c r="Q4" s="9"/>
      <c r="R4" s="4"/>
    </row>
    <row r="5" spans="1:18" ht="7.5" customHeight="1">
      <c r="A5" s="1"/>
      <c r="B5" s="2"/>
      <c r="C5" s="213"/>
      <c r="D5" s="221"/>
      <c r="E5" s="213"/>
      <c r="F5" s="2"/>
      <c r="G5" s="4"/>
      <c r="H5" s="4"/>
      <c r="I5" s="4"/>
      <c r="J5" s="4"/>
      <c r="K5" s="4"/>
      <c r="L5" s="4"/>
      <c r="M5" s="5"/>
      <c r="N5" s="4"/>
      <c r="O5" s="5"/>
      <c r="P5" s="4"/>
      <c r="Q5" s="5"/>
      <c r="R5" s="4"/>
    </row>
    <row r="6" spans="1:18" ht="19.5" customHeight="1">
      <c r="A6" s="1"/>
      <c r="B6" s="2"/>
      <c r="C6" s="213"/>
      <c r="D6" s="213"/>
      <c r="E6" s="213"/>
      <c r="F6" s="2"/>
      <c r="G6" s="217" t="s">
        <v>5</v>
      </c>
      <c r="H6" s="217" t="s">
        <v>6</v>
      </c>
      <c r="I6" s="210" t="s">
        <v>7</v>
      </c>
      <c r="J6" s="4"/>
      <c r="K6" s="219" t="s">
        <v>8</v>
      </c>
      <c r="L6" s="4"/>
      <c r="M6" s="211" t="s">
        <v>5</v>
      </c>
      <c r="N6" s="217" t="s">
        <v>6</v>
      </c>
      <c r="O6" s="218" t="s">
        <v>7</v>
      </c>
      <c r="P6" s="4"/>
      <c r="Q6" s="198" t="s">
        <v>9</v>
      </c>
      <c r="R6" s="4"/>
    </row>
    <row r="7" spans="1:18" ht="18.75" customHeight="1">
      <c r="A7" s="1"/>
      <c r="B7" s="80"/>
      <c r="C7" s="10"/>
      <c r="D7" s="1"/>
      <c r="E7" s="3"/>
      <c r="F7" s="2"/>
      <c r="G7" s="199"/>
      <c r="H7" s="199"/>
      <c r="I7" s="199"/>
      <c r="J7" s="4"/>
      <c r="K7" s="199"/>
      <c r="L7" s="4"/>
      <c r="M7" s="199"/>
      <c r="N7" s="199"/>
      <c r="O7" s="199"/>
      <c r="P7" s="4"/>
      <c r="Q7" s="199"/>
      <c r="R7" s="4"/>
    </row>
    <row r="8" spans="1:18" ht="7.5" customHeight="1">
      <c r="A8" s="1"/>
      <c r="B8" s="206" t="s">
        <v>10</v>
      </c>
      <c r="C8" s="206" t="s">
        <v>11</v>
      </c>
      <c r="D8" s="206" t="s">
        <v>12</v>
      </c>
      <c r="E8" s="207" t="s">
        <v>13</v>
      </c>
      <c r="F8" s="11"/>
      <c r="G8" s="12"/>
      <c r="H8" s="12"/>
      <c r="I8" s="12"/>
      <c r="J8" s="13"/>
      <c r="K8" s="13"/>
      <c r="L8" s="13"/>
      <c r="M8" s="14"/>
      <c r="N8" s="13"/>
      <c r="O8" s="14"/>
      <c r="P8" s="13"/>
      <c r="Q8" s="14"/>
      <c r="R8" s="13"/>
    </row>
    <row r="9" spans="1:18" ht="18.75" customHeight="1">
      <c r="A9" s="1"/>
      <c r="B9" s="199"/>
      <c r="C9" s="199"/>
      <c r="D9" s="199"/>
      <c r="E9" s="208"/>
      <c r="F9" s="11"/>
      <c r="G9" s="203" t="s">
        <v>120</v>
      </c>
      <c r="H9" s="204"/>
      <c r="I9" s="205"/>
      <c r="J9" s="13"/>
      <c r="K9" s="15" t="s">
        <v>14</v>
      </c>
      <c r="L9" s="16"/>
      <c r="M9" s="203" t="s">
        <v>120</v>
      </c>
      <c r="N9" s="204"/>
      <c r="O9" s="205"/>
      <c r="P9" s="13"/>
      <c r="Q9" s="17" t="s">
        <v>15</v>
      </c>
      <c r="R9" s="13"/>
    </row>
    <row r="10" spans="1:18" ht="18.75">
      <c r="A10" s="1"/>
      <c r="B10" s="163" t="s">
        <v>180</v>
      </c>
      <c r="C10" s="162" t="s">
        <v>183</v>
      </c>
      <c r="D10" s="18" t="s">
        <v>16</v>
      </c>
      <c r="E10" s="128"/>
      <c r="F10" s="22" t="e">
        <f>+#REF!+#REF!+#REF!+#REF!+#REF!+#REF!</f>
        <v>#REF!</v>
      </c>
      <c r="G10" s="69">
        <v>2742.4800000000005</v>
      </c>
      <c r="H10" s="69">
        <v>0</v>
      </c>
      <c r="I10" s="69">
        <v>2484.5535</v>
      </c>
      <c r="J10" s="68"/>
      <c r="K10" s="66">
        <f aca="true" t="shared" si="0" ref="K10:K15">+I10+H10+G10</f>
        <v>5227.0335000000005</v>
      </c>
      <c r="L10" s="68"/>
      <c r="M10" s="103">
        <f aca="true" t="shared" si="1" ref="M10:M15">+G10*E10</f>
        <v>0</v>
      </c>
      <c r="N10" s="103">
        <f aca="true" t="shared" si="2" ref="N10:N15">+H10*E10</f>
        <v>0</v>
      </c>
      <c r="O10" s="103">
        <f aca="true" t="shared" si="3" ref="O10:O15">+I10*E10</f>
        <v>0</v>
      </c>
      <c r="P10" s="104"/>
      <c r="Q10" s="103">
        <f aca="true" t="shared" si="4" ref="Q10:Q16">+M10+N10+O10</f>
        <v>0</v>
      </c>
      <c r="R10" s="13"/>
    </row>
    <row r="11" spans="1:18" s="153" customFormat="1" ht="25.5">
      <c r="A11" s="1"/>
      <c r="B11" s="155" t="s">
        <v>21</v>
      </c>
      <c r="C11" s="156" t="s">
        <v>228</v>
      </c>
      <c r="D11" s="157" t="s">
        <v>175</v>
      </c>
      <c r="E11" s="128"/>
      <c r="F11" s="22" t="e">
        <f>+#REF!+#REF!+#REF!+#REF!+#REF!+#REF!</f>
        <v>#REF!</v>
      </c>
      <c r="G11" s="69">
        <v>263278.0800000001</v>
      </c>
      <c r="H11" s="69">
        <v>0</v>
      </c>
      <c r="I11" s="69">
        <v>198764.28</v>
      </c>
      <c r="J11" s="68"/>
      <c r="K11" s="66">
        <f t="shared" si="0"/>
        <v>462042.3600000001</v>
      </c>
      <c r="L11" s="68"/>
      <c r="M11" s="103">
        <f t="shared" si="1"/>
        <v>0</v>
      </c>
      <c r="N11" s="103">
        <f t="shared" si="2"/>
        <v>0</v>
      </c>
      <c r="O11" s="103">
        <f t="shared" si="3"/>
        <v>0</v>
      </c>
      <c r="P11" s="104"/>
      <c r="Q11" s="103">
        <f t="shared" si="4"/>
        <v>0</v>
      </c>
      <c r="R11" s="13"/>
    </row>
    <row r="12" spans="1:18" s="98" customFormat="1" ht="18.75">
      <c r="A12" s="93"/>
      <c r="B12" s="158" t="s">
        <v>182</v>
      </c>
      <c r="C12" s="159" t="s">
        <v>178</v>
      </c>
      <c r="D12" s="161" t="s">
        <v>177</v>
      </c>
      <c r="E12" s="129"/>
      <c r="F12" s="115" t="e">
        <f>+#REF!+#REF!+#REF!+#REF!+#REF!+#REF!</f>
        <v>#REF!</v>
      </c>
      <c r="G12" s="108">
        <v>12341.160000000002</v>
      </c>
      <c r="H12" s="69">
        <v>0</v>
      </c>
      <c r="I12" s="69">
        <v>20328.165000000005</v>
      </c>
      <c r="J12" s="102"/>
      <c r="K12" s="66">
        <f t="shared" si="0"/>
        <v>32669.325000000004</v>
      </c>
      <c r="L12" s="102"/>
      <c r="M12" s="103">
        <f t="shared" si="1"/>
        <v>0</v>
      </c>
      <c r="N12" s="103">
        <f t="shared" si="2"/>
        <v>0</v>
      </c>
      <c r="O12" s="103">
        <f t="shared" si="3"/>
        <v>0</v>
      </c>
      <c r="P12" s="102"/>
      <c r="Q12" s="103">
        <f t="shared" si="4"/>
        <v>0</v>
      </c>
      <c r="R12" s="97"/>
    </row>
    <row r="13" spans="1:18" s="98" customFormat="1" ht="18.75">
      <c r="A13" s="93"/>
      <c r="B13" s="164" t="s">
        <v>181</v>
      </c>
      <c r="C13" s="99" t="s">
        <v>17</v>
      </c>
      <c r="D13" s="94" t="s">
        <v>18</v>
      </c>
      <c r="E13" s="130"/>
      <c r="F13" s="196" t="e">
        <f>+#REF!+#REF!+#REF!+#REF!+#REF!+#REF!</f>
        <v>#REF!</v>
      </c>
      <c r="G13" s="95">
        <v>68562.00000000001</v>
      </c>
      <c r="H13" s="69">
        <v>0</v>
      </c>
      <c r="I13" s="69">
        <v>67760.55</v>
      </c>
      <c r="J13" s="96"/>
      <c r="K13" s="66">
        <f t="shared" si="0"/>
        <v>136322.55000000002</v>
      </c>
      <c r="L13" s="96"/>
      <c r="M13" s="103">
        <f t="shared" si="1"/>
        <v>0</v>
      </c>
      <c r="N13" s="103">
        <f t="shared" si="2"/>
        <v>0</v>
      </c>
      <c r="O13" s="103">
        <f t="shared" si="3"/>
        <v>0</v>
      </c>
      <c r="P13" s="96"/>
      <c r="Q13" s="103">
        <f t="shared" si="4"/>
        <v>0</v>
      </c>
      <c r="R13" s="97"/>
    </row>
    <row r="14" spans="1:18" s="98" customFormat="1" ht="18.75">
      <c r="A14" s="93"/>
      <c r="B14" s="158" t="s">
        <v>176</v>
      </c>
      <c r="C14" s="159" t="s">
        <v>179</v>
      </c>
      <c r="D14" s="160" t="s">
        <v>19</v>
      </c>
      <c r="E14" s="130"/>
      <c r="F14" s="196" t="e">
        <f>+#REF!+#REF!+#REF!+#REF!+#REF!+#REF!</f>
        <v>#REF!</v>
      </c>
      <c r="G14" s="95">
        <v>1524240</v>
      </c>
      <c r="H14" s="69">
        <v>0</v>
      </c>
      <c r="I14" s="69">
        <v>0</v>
      </c>
      <c r="J14" s="96"/>
      <c r="K14" s="66">
        <f t="shared" si="0"/>
        <v>1524240</v>
      </c>
      <c r="L14" s="96"/>
      <c r="M14" s="103">
        <f t="shared" si="1"/>
        <v>0</v>
      </c>
      <c r="N14" s="103">
        <f t="shared" si="2"/>
        <v>0</v>
      </c>
      <c r="O14" s="103">
        <f t="shared" si="3"/>
        <v>0</v>
      </c>
      <c r="P14" s="96"/>
      <c r="Q14" s="103">
        <f t="shared" si="4"/>
        <v>0</v>
      </c>
      <c r="R14" s="97"/>
    </row>
    <row r="15" spans="1:18" s="98" customFormat="1" ht="25.5">
      <c r="A15" s="93"/>
      <c r="B15" s="158" t="s">
        <v>21</v>
      </c>
      <c r="C15" s="159" t="s">
        <v>229</v>
      </c>
      <c r="D15" s="160" t="s">
        <v>22</v>
      </c>
      <c r="E15" s="130"/>
      <c r="F15" s="196" t="e">
        <f>+#REF!</f>
        <v>#REF!</v>
      </c>
      <c r="G15" s="95">
        <v>1463270.4</v>
      </c>
      <c r="H15" s="69">
        <v>0</v>
      </c>
      <c r="I15" s="69">
        <v>0</v>
      </c>
      <c r="J15" s="96"/>
      <c r="K15" s="66">
        <f t="shared" si="0"/>
        <v>1463270.4</v>
      </c>
      <c r="L15" s="96"/>
      <c r="M15" s="103">
        <f t="shared" si="1"/>
        <v>0</v>
      </c>
      <c r="N15" s="103">
        <f t="shared" si="2"/>
        <v>0</v>
      </c>
      <c r="O15" s="103">
        <f t="shared" si="3"/>
        <v>0</v>
      </c>
      <c r="P15" s="96"/>
      <c r="Q15" s="103">
        <f t="shared" si="4"/>
        <v>0</v>
      </c>
      <c r="R15" s="97"/>
    </row>
    <row r="16" spans="1:18" ht="18.75">
      <c r="A16" s="1"/>
      <c r="B16" s="11"/>
      <c r="C16" s="21"/>
      <c r="D16" s="11"/>
      <c r="E16" s="126"/>
      <c r="F16" s="11"/>
      <c r="G16" s="13"/>
      <c r="H16" s="13"/>
      <c r="I16" s="13"/>
      <c r="J16" s="13"/>
      <c r="K16" s="13"/>
      <c r="L16" s="13"/>
      <c r="M16" s="23">
        <f>SUM(M10:M15)</f>
        <v>0</v>
      </c>
      <c r="N16" s="23">
        <f>SUM(N10:N15)</f>
        <v>0</v>
      </c>
      <c r="O16" s="23">
        <f>SUM(O10:O15)</f>
        <v>0</v>
      </c>
      <c r="P16" s="13"/>
      <c r="Q16" s="23">
        <f t="shared" si="4"/>
        <v>0</v>
      </c>
      <c r="R16" s="13"/>
    </row>
    <row r="17" spans="1:18" ht="18.75">
      <c r="A17" s="1"/>
      <c r="B17" s="11"/>
      <c r="C17" s="21"/>
      <c r="D17" s="11"/>
      <c r="E17" s="126"/>
      <c r="F17" s="11"/>
      <c r="G17" s="13"/>
      <c r="H17" s="13"/>
      <c r="I17" s="13"/>
      <c r="J17" s="13"/>
      <c r="K17" s="13"/>
      <c r="L17" s="13"/>
      <c r="M17" s="14"/>
      <c r="N17" s="13"/>
      <c r="O17" s="14"/>
      <c r="P17" s="13"/>
      <c r="Q17" s="23"/>
      <c r="R17" s="13"/>
    </row>
    <row r="18" spans="1:18" ht="18.75">
      <c r="A18" s="1"/>
      <c r="B18" s="81"/>
      <c r="C18" s="21"/>
      <c r="D18" s="11"/>
      <c r="E18" s="126"/>
      <c r="F18" s="11"/>
      <c r="G18" s="203" t="s">
        <v>138</v>
      </c>
      <c r="H18" s="204"/>
      <c r="I18" s="205"/>
      <c r="J18" s="13"/>
      <c r="K18" s="13"/>
      <c r="L18" s="13"/>
      <c r="M18" s="203" t="s">
        <v>138</v>
      </c>
      <c r="N18" s="204"/>
      <c r="O18" s="205"/>
      <c r="P18" s="13"/>
      <c r="Q18" s="17" t="s">
        <v>15</v>
      </c>
      <c r="R18" s="13"/>
    </row>
    <row r="19" spans="1:18" ht="18.75">
      <c r="A19" s="1"/>
      <c r="B19" s="171" t="s">
        <v>139</v>
      </c>
      <c r="C19" s="172" t="s">
        <v>223</v>
      </c>
      <c r="D19" s="173" t="s">
        <v>19</v>
      </c>
      <c r="E19" s="174"/>
      <c r="F19" s="22" t="e">
        <f>+#REF!</f>
        <v>#REF!</v>
      </c>
      <c r="G19" s="69">
        <v>142025</v>
      </c>
      <c r="H19" s="69">
        <v>0</v>
      </c>
      <c r="I19" s="69">
        <v>0</v>
      </c>
      <c r="J19" s="68"/>
      <c r="K19" s="66">
        <f aca="true" t="shared" si="5" ref="K19:K28">+I19+H19+G19</f>
        <v>142025</v>
      </c>
      <c r="L19" s="68"/>
      <c r="M19" s="66">
        <f>+G19*E19</f>
        <v>0</v>
      </c>
      <c r="N19" s="66">
        <f>+H19*E19</f>
        <v>0</v>
      </c>
      <c r="O19" s="66">
        <f>+I19*E19</f>
        <v>0</v>
      </c>
      <c r="P19" s="68"/>
      <c r="Q19" s="66">
        <f aca="true" t="shared" si="6" ref="Q19:Q27">+O19+N19+M19</f>
        <v>0</v>
      </c>
      <c r="R19" s="27"/>
    </row>
    <row r="20" spans="1:18" s="154" customFormat="1" ht="18.75">
      <c r="A20" s="1"/>
      <c r="B20" s="166" t="s">
        <v>225</v>
      </c>
      <c r="C20" s="166" t="s">
        <v>230</v>
      </c>
      <c r="D20" s="178" t="s">
        <v>16</v>
      </c>
      <c r="E20" s="174"/>
      <c r="F20" s="22" t="e">
        <f>+#REF!</f>
        <v>#REF!</v>
      </c>
      <c r="G20" s="69">
        <v>14202.5</v>
      </c>
      <c r="H20" s="69">
        <v>0</v>
      </c>
      <c r="I20" s="69">
        <v>0</v>
      </c>
      <c r="J20" s="68"/>
      <c r="K20" s="66">
        <f t="shared" si="5"/>
        <v>14202.5</v>
      </c>
      <c r="L20" s="68"/>
      <c r="M20" s="66">
        <f aca="true" t="shared" si="7" ref="M20:M27">+G20*E20</f>
        <v>0</v>
      </c>
      <c r="N20" s="66">
        <f aca="true" t="shared" si="8" ref="N20:N27">+H20*E20</f>
        <v>0</v>
      </c>
      <c r="O20" s="66">
        <f aca="true" t="shared" si="9" ref="O20:O27">+I20*E20</f>
        <v>0</v>
      </c>
      <c r="P20" s="68"/>
      <c r="Q20" s="66">
        <f t="shared" si="6"/>
        <v>0</v>
      </c>
      <c r="R20" s="27"/>
    </row>
    <row r="21" spans="1:18" s="154" customFormat="1" ht="18.75">
      <c r="A21" s="1"/>
      <c r="B21" s="177" t="s">
        <v>224</v>
      </c>
      <c r="C21" s="175" t="s">
        <v>226</v>
      </c>
      <c r="D21" s="178" t="s">
        <v>16</v>
      </c>
      <c r="E21" s="175"/>
      <c r="F21" s="22" t="e">
        <f>+#REF!</f>
        <v>#REF!</v>
      </c>
      <c r="G21" s="69">
        <v>14202.5</v>
      </c>
      <c r="H21" s="69">
        <v>0</v>
      </c>
      <c r="I21" s="69">
        <v>0</v>
      </c>
      <c r="J21" s="68"/>
      <c r="K21" s="66">
        <f t="shared" si="5"/>
        <v>14202.5</v>
      </c>
      <c r="L21" s="68"/>
      <c r="M21" s="66">
        <f t="shared" si="7"/>
        <v>0</v>
      </c>
      <c r="N21" s="66">
        <f t="shared" si="8"/>
        <v>0</v>
      </c>
      <c r="O21" s="66">
        <f t="shared" si="9"/>
        <v>0</v>
      </c>
      <c r="P21" s="68"/>
      <c r="Q21" s="66">
        <f t="shared" si="6"/>
        <v>0</v>
      </c>
      <c r="R21" s="27"/>
    </row>
    <row r="22" spans="1:18" s="64" customFormat="1" ht="18.75">
      <c r="A22" s="1"/>
      <c r="B22" s="158" t="s">
        <v>182</v>
      </c>
      <c r="C22" s="159" t="s">
        <v>178</v>
      </c>
      <c r="D22" s="161" t="s">
        <v>177</v>
      </c>
      <c r="E22" s="174"/>
      <c r="F22" s="22" t="e">
        <f>+#REF!</f>
        <v>#REF!</v>
      </c>
      <c r="G22" s="69">
        <v>63911.25</v>
      </c>
      <c r="H22" s="69">
        <v>0</v>
      </c>
      <c r="I22" s="69">
        <v>0</v>
      </c>
      <c r="J22" s="68"/>
      <c r="K22" s="66">
        <f t="shared" si="5"/>
        <v>63911.25</v>
      </c>
      <c r="L22" s="68"/>
      <c r="M22" s="66">
        <f t="shared" si="7"/>
        <v>0</v>
      </c>
      <c r="N22" s="66">
        <f t="shared" si="8"/>
        <v>0</v>
      </c>
      <c r="O22" s="66">
        <f t="shared" si="9"/>
        <v>0</v>
      </c>
      <c r="P22" s="68"/>
      <c r="Q22" s="66">
        <f t="shared" si="6"/>
        <v>0</v>
      </c>
      <c r="R22" s="27"/>
    </row>
    <row r="23" spans="1:18" s="153" customFormat="1" ht="18.75">
      <c r="A23" s="1"/>
      <c r="B23" s="165" t="s">
        <v>167</v>
      </c>
      <c r="C23" s="156" t="s">
        <v>184</v>
      </c>
      <c r="D23" s="161" t="s">
        <v>177</v>
      </c>
      <c r="E23" s="174"/>
      <c r="F23" s="22" t="e">
        <f>+#REF!</f>
        <v>#REF!</v>
      </c>
      <c r="G23" s="69">
        <v>198835</v>
      </c>
      <c r="H23" s="69">
        <v>0</v>
      </c>
      <c r="I23" s="69">
        <v>0</v>
      </c>
      <c r="J23" s="68"/>
      <c r="K23" s="66">
        <f t="shared" si="5"/>
        <v>198835</v>
      </c>
      <c r="L23" s="68"/>
      <c r="M23" s="66">
        <f t="shared" si="7"/>
        <v>0</v>
      </c>
      <c r="N23" s="66">
        <f t="shared" si="8"/>
        <v>0</v>
      </c>
      <c r="O23" s="66">
        <f t="shared" si="9"/>
        <v>0</v>
      </c>
      <c r="P23" s="68"/>
      <c r="Q23" s="66">
        <f t="shared" si="6"/>
        <v>0</v>
      </c>
      <c r="R23" s="27"/>
    </row>
    <row r="24" spans="1:18" ht="25.5">
      <c r="A24" s="1"/>
      <c r="B24" s="171" t="s">
        <v>169</v>
      </c>
      <c r="C24" s="172" t="s">
        <v>140</v>
      </c>
      <c r="D24" s="173" t="s">
        <v>19</v>
      </c>
      <c r="E24" s="174"/>
      <c r="F24" s="22" t="e">
        <f>+#REF!</f>
        <v>#REF!</v>
      </c>
      <c r="G24" s="69">
        <v>142025</v>
      </c>
      <c r="H24" s="69">
        <v>0</v>
      </c>
      <c r="I24" s="69">
        <v>0</v>
      </c>
      <c r="J24" s="68"/>
      <c r="K24" s="66">
        <f t="shared" si="5"/>
        <v>142025</v>
      </c>
      <c r="L24" s="68"/>
      <c r="M24" s="66">
        <f t="shared" si="7"/>
        <v>0</v>
      </c>
      <c r="N24" s="66">
        <f t="shared" si="8"/>
        <v>0</v>
      </c>
      <c r="O24" s="66">
        <f t="shared" si="9"/>
        <v>0</v>
      </c>
      <c r="P24" s="68"/>
      <c r="Q24" s="66">
        <f t="shared" si="6"/>
        <v>0</v>
      </c>
      <c r="R24" s="27"/>
    </row>
    <row r="25" spans="1:18" ht="25.5">
      <c r="A25" s="1"/>
      <c r="B25" s="155" t="s">
        <v>21</v>
      </c>
      <c r="C25" s="156" t="s">
        <v>185</v>
      </c>
      <c r="D25" s="176" t="s">
        <v>22</v>
      </c>
      <c r="E25" s="174"/>
      <c r="F25" s="22" t="e">
        <f>+#REF!</f>
        <v>#REF!</v>
      </c>
      <c r="G25" s="69">
        <v>2272400</v>
      </c>
      <c r="H25" s="69">
        <v>0</v>
      </c>
      <c r="I25" s="69">
        <v>0</v>
      </c>
      <c r="J25" s="68"/>
      <c r="K25" s="66">
        <f t="shared" si="5"/>
        <v>2272400</v>
      </c>
      <c r="L25" s="68"/>
      <c r="M25" s="66">
        <f t="shared" si="7"/>
        <v>0</v>
      </c>
      <c r="N25" s="66">
        <f t="shared" si="8"/>
        <v>0</v>
      </c>
      <c r="O25" s="66">
        <f t="shared" si="9"/>
        <v>0</v>
      </c>
      <c r="P25" s="68"/>
      <c r="Q25" s="66">
        <f t="shared" si="6"/>
        <v>0</v>
      </c>
      <c r="R25" s="27"/>
    </row>
    <row r="26" spans="1:18" s="154" customFormat="1" ht="18.75">
      <c r="A26" s="1"/>
      <c r="B26" s="155" t="s">
        <v>21</v>
      </c>
      <c r="C26" s="179" t="s">
        <v>227</v>
      </c>
      <c r="D26" s="176" t="s">
        <v>22</v>
      </c>
      <c r="E26" s="174"/>
      <c r="F26" s="22" t="e">
        <f>+#REF!</f>
        <v>#REF!</v>
      </c>
      <c r="G26" s="69">
        <v>1136200</v>
      </c>
      <c r="H26" s="69">
        <v>0</v>
      </c>
      <c r="I26" s="69">
        <v>0</v>
      </c>
      <c r="J26" s="68"/>
      <c r="K26" s="66">
        <f t="shared" si="5"/>
        <v>1136200</v>
      </c>
      <c r="L26" s="68"/>
      <c r="M26" s="66">
        <f t="shared" si="7"/>
        <v>0</v>
      </c>
      <c r="N26" s="66">
        <f t="shared" si="8"/>
        <v>0</v>
      </c>
      <c r="O26" s="66">
        <f t="shared" si="9"/>
        <v>0</v>
      </c>
      <c r="P26" s="68"/>
      <c r="Q26" s="66">
        <f t="shared" si="6"/>
        <v>0</v>
      </c>
      <c r="R26" s="27"/>
    </row>
    <row r="27" spans="1:18" ht="25.5">
      <c r="A27" s="1"/>
      <c r="B27" s="155" t="s">
        <v>21</v>
      </c>
      <c r="C27" s="159" t="s">
        <v>186</v>
      </c>
      <c r="D27" s="176" t="s">
        <v>22</v>
      </c>
      <c r="E27" s="174"/>
      <c r="F27" s="22" t="e">
        <f>+#REF!</f>
        <v>#REF!</v>
      </c>
      <c r="G27" s="69">
        <v>852150</v>
      </c>
      <c r="H27" s="69">
        <v>0</v>
      </c>
      <c r="I27" s="69">
        <v>0</v>
      </c>
      <c r="J27" s="68"/>
      <c r="K27" s="66">
        <f t="shared" si="5"/>
        <v>852150</v>
      </c>
      <c r="L27" s="68"/>
      <c r="M27" s="66">
        <f t="shared" si="7"/>
        <v>0</v>
      </c>
      <c r="N27" s="66">
        <f t="shared" si="8"/>
        <v>0</v>
      </c>
      <c r="O27" s="66">
        <f t="shared" si="9"/>
        <v>0</v>
      </c>
      <c r="P27" s="68"/>
      <c r="Q27" s="66">
        <f t="shared" si="6"/>
        <v>0</v>
      </c>
      <c r="R27" s="27"/>
    </row>
    <row r="28" spans="1:18" ht="18.75">
      <c r="A28" s="1"/>
      <c r="B28" s="11"/>
      <c r="C28" s="21"/>
      <c r="D28" s="11"/>
      <c r="E28" s="126"/>
      <c r="F28" s="11"/>
      <c r="G28" s="70"/>
      <c r="H28" s="70"/>
      <c r="I28" s="70"/>
      <c r="J28" s="68"/>
      <c r="K28" s="68">
        <f t="shared" si="5"/>
        <v>0</v>
      </c>
      <c r="L28" s="68"/>
      <c r="M28" s="71">
        <f>SUM(M19:M27)</f>
        <v>0</v>
      </c>
      <c r="N28" s="71">
        <f>SUM(N19:N27)</f>
        <v>0</v>
      </c>
      <c r="O28" s="71">
        <f>SUM(O19:O27)</f>
        <v>0</v>
      </c>
      <c r="P28" s="68"/>
      <c r="Q28" s="71">
        <f>SUM(Q19:Q27)</f>
        <v>0</v>
      </c>
      <c r="R28" s="27"/>
    </row>
    <row r="29" spans="1:18" ht="18.75">
      <c r="A29" s="1"/>
      <c r="B29" s="11"/>
      <c r="C29" s="21"/>
      <c r="D29" s="11"/>
      <c r="E29" s="126"/>
      <c r="F29" s="11"/>
      <c r="G29" s="70"/>
      <c r="H29" s="70"/>
      <c r="I29" s="70"/>
      <c r="J29" s="68"/>
      <c r="K29" s="68"/>
      <c r="L29" s="68"/>
      <c r="M29" s="68"/>
      <c r="N29" s="68"/>
      <c r="O29" s="68"/>
      <c r="P29" s="68"/>
      <c r="Q29" s="71"/>
      <c r="R29" s="27"/>
    </row>
    <row r="30" spans="1:18" ht="18.75">
      <c r="A30" s="1"/>
      <c r="B30" s="141"/>
      <c r="C30" s="21"/>
      <c r="D30" s="11"/>
      <c r="E30" s="126"/>
      <c r="F30" s="11"/>
      <c r="G30" s="200" t="s">
        <v>130</v>
      </c>
      <c r="H30" s="201"/>
      <c r="I30" s="202"/>
      <c r="J30" s="68"/>
      <c r="K30" s="68"/>
      <c r="L30" s="68"/>
      <c r="M30" s="200" t="s">
        <v>130</v>
      </c>
      <c r="N30" s="201"/>
      <c r="O30" s="202"/>
      <c r="P30" s="68"/>
      <c r="Q30" s="67" t="s">
        <v>15</v>
      </c>
      <c r="R30" s="27"/>
    </row>
    <row r="31" spans="1:18" ht="18.75">
      <c r="A31" s="1"/>
      <c r="B31" s="18" t="s">
        <v>23</v>
      </c>
      <c r="C31" s="28" t="s">
        <v>24</v>
      </c>
      <c r="D31" s="25" t="s">
        <v>25</v>
      </c>
      <c r="E31" s="131"/>
      <c r="F31" s="11"/>
      <c r="G31" s="69">
        <v>0.52</v>
      </c>
      <c r="H31" s="69">
        <v>0</v>
      </c>
      <c r="I31" s="69">
        <v>0</v>
      </c>
      <c r="J31" s="68"/>
      <c r="K31" s="66">
        <f>+I31+H31+G31</f>
        <v>0.52</v>
      </c>
      <c r="L31" s="68"/>
      <c r="M31" s="66">
        <f>+G31*E31</f>
        <v>0</v>
      </c>
      <c r="N31" s="66">
        <f>+H31*E31</f>
        <v>0</v>
      </c>
      <c r="O31" s="66">
        <f>+I31*E31</f>
        <v>0</v>
      </c>
      <c r="P31" s="68"/>
      <c r="Q31" s="66">
        <f>+O31+N31+M31</f>
        <v>0</v>
      </c>
      <c r="R31" s="27"/>
    </row>
    <row r="32" spans="1:18" ht="18.75">
      <c r="A32" s="1"/>
      <c r="B32" s="18" t="s">
        <v>188</v>
      </c>
      <c r="C32" s="24" t="s">
        <v>27</v>
      </c>
      <c r="D32" s="25" t="s">
        <v>16</v>
      </c>
      <c r="E32" s="131"/>
      <c r="F32" s="11"/>
      <c r="G32" s="69">
        <v>1020</v>
      </c>
      <c r="H32" s="69">
        <v>0</v>
      </c>
      <c r="I32" s="69">
        <v>0</v>
      </c>
      <c r="J32" s="68"/>
      <c r="K32" s="66">
        <f>+I32+H32+G32</f>
        <v>1020</v>
      </c>
      <c r="L32" s="68"/>
      <c r="M32" s="66">
        <f>+G32*E32</f>
        <v>0</v>
      </c>
      <c r="N32" s="66">
        <f>+H32*E32</f>
        <v>0</v>
      </c>
      <c r="O32" s="66">
        <f>+I32*E32</f>
        <v>0</v>
      </c>
      <c r="P32" s="68"/>
      <c r="Q32" s="66">
        <f>+O32+N32+M32</f>
        <v>0</v>
      </c>
      <c r="R32" s="27"/>
    </row>
    <row r="33" spans="1:18" ht="18.75">
      <c r="A33" s="1"/>
      <c r="B33" s="18" t="s">
        <v>189</v>
      </c>
      <c r="C33" s="24" t="s">
        <v>29</v>
      </c>
      <c r="D33" s="25" t="s">
        <v>16</v>
      </c>
      <c r="E33" s="131"/>
      <c r="F33" s="11"/>
      <c r="G33" s="69">
        <v>306.0000000000001</v>
      </c>
      <c r="H33" s="69">
        <v>0</v>
      </c>
      <c r="I33" s="69">
        <v>0</v>
      </c>
      <c r="J33" s="68"/>
      <c r="K33" s="66">
        <f>+I33+H33+G33</f>
        <v>306.0000000000001</v>
      </c>
      <c r="L33" s="68"/>
      <c r="M33" s="66">
        <f>+G33*E33</f>
        <v>0</v>
      </c>
      <c r="N33" s="66">
        <f>+H33*E33</f>
        <v>0</v>
      </c>
      <c r="O33" s="66">
        <f>+I33*E33</f>
        <v>0</v>
      </c>
      <c r="P33" s="68"/>
      <c r="Q33" s="66">
        <f>+O33+N33+M33</f>
        <v>0</v>
      </c>
      <c r="R33" s="27"/>
    </row>
    <row r="34" spans="1:18" ht="18.75">
      <c r="A34" s="1"/>
      <c r="B34" s="18" t="s">
        <v>187</v>
      </c>
      <c r="C34" s="24" t="s">
        <v>31</v>
      </c>
      <c r="D34" s="25" t="s">
        <v>32</v>
      </c>
      <c r="E34" s="131"/>
      <c r="F34" s="11"/>
      <c r="G34" s="69">
        <v>167.76666666666665</v>
      </c>
      <c r="H34" s="69">
        <v>0</v>
      </c>
      <c r="I34" s="69">
        <v>0</v>
      </c>
      <c r="J34" s="68"/>
      <c r="K34" s="66">
        <f>+I34+H34+G34</f>
        <v>167.76666666666665</v>
      </c>
      <c r="L34" s="68"/>
      <c r="M34" s="66">
        <f>+G34*E34</f>
        <v>0</v>
      </c>
      <c r="N34" s="66">
        <f>+H34*E34</f>
        <v>0</v>
      </c>
      <c r="O34" s="66">
        <f>+I34*E34</f>
        <v>0</v>
      </c>
      <c r="P34" s="68"/>
      <c r="Q34" s="66">
        <f>+O34+N34+M34</f>
        <v>0</v>
      </c>
      <c r="R34" s="27"/>
    </row>
    <row r="35" spans="1:18" ht="18.75">
      <c r="A35" s="1"/>
      <c r="B35" s="11"/>
      <c r="C35" s="21"/>
      <c r="D35" s="11"/>
      <c r="E35" s="126"/>
      <c r="F35" s="11"/>
      <c r="G35" s="70"/>
      <c r="H35" s="70"/>
      <c r="I35" s="70"/>
      <c r="J35" s="68"/>
      <c r="K35" s="68"/>
      <c r="L35" s="68"/>
      <c r="M35" s="71">
        <f>SUM(M31:M34)</f>
        <v>0</v>
      </c>
      <c r="N35" s="71">
        <f>SUM(N31:N34)</f>
        <v>0</v>
      </c>
      <c r="O35" s="71">
        <f>SUM(O31:O34)</f>
        <v>0</v>
      </c>
      <c r="P35" s="68"/>
      <c r="Q35" s="71">
        <f>SUM(Q31:Q34)</f>
        <v>0</v>
      </c>
      <c r="R35" s="27"/>
    </row>
    <row r="36" spans="1:18" ht="18.75">
      <c r="A36" s="1"/>
      <c r="B36" s="11"/>
      <c r="C36" s="21"/>
      <c r="D36" s="11"/>
      <c r="E36" s="126"/>
      <c r="F36" s="11"/>
      <c r="G36" s="70"/>
      <c r="H36" s="70"/>
      <c r="I36" s="70"/>
      <c r="J36" s="68"/>
      <c r="K36" s="68"/>
      <c r="L36" s="68"/>
      <c r="M36" s="68"/>
      <c r="N36" s="68"/>
      <c r="O36" s="68"/>
      <c r="P36" s="68"/>
      <c r="Q36" s="71"/>
      <c r="R36" s="27"/>
    </row>
    <row r="37" spans="1:18" ht="18.75">
      <c r="A37" s="1"/>
      <c r="B37" s="141"/>
      <c r="C37" s="21"/>
      <c r="D37" s="11"/>
      <c r="E37" s="126"/>
      <c r="F37" s="11"/>
      <c r="G37" s="200" t="s">
        <v>129</v>
      </c>
      <c r="H37" s="201"/>
      <c r="I37" s="202"/>
      <c r="J37" s="68"/>
      <c r="K37" s="68"/>
      <c r="L37" s="68"/>
      <c r="M37" s="200" t="s">
        <v>129</v>
      </c>
      <c r="N37" s="201"/>
      <c r="O37" s="202"/>
      <c r="P37" s="68"/>
      <c r="Q37" s="67" t="s">
        <v>15</v>
      </c>
      <c r="R37" s="27"/>
    </row>
    <row r="38" spans="1:18" ht="18.75">
      <c r="A38" s="1"/>
      <c r="B38" s="18" t="s">
        <v>190</v>
      </c>
      <c r="C38" s="24" t="s">
        <v>34</v>
      </c>
      <c r="D38" s="25" t="s">
        <v>16</v>
      </c>
      <c r="E38" s="131"/>
      <c r="F38" s="11"/>
      <c r="G38" s="69">
        <v>0</v>
      </c>
      <c r="H38" s="69">
        <v>3100</v>
      </c>
      <c r="I38" s="69">
        <v>930</v>
      </c>
      <c r="J38" s="68"/>
      <c r="K38" s="66">
        <f>+I38+H38+G38</f>
        <v>4030</v>
      </c>
      <c r="L38" s="68"/>
      <c r="M38" s="66">
        <f>+G38*E38</f>
        <v>0</v>
      </c>
      <c r="N38" s="66">
        <f>+H38*E38</f>
        <v>0</v>
      </c>
      <c r="O38" s="66">
        <f>+I38*E38</f>
        <v>0</v>
      </c>
      <c r="P38" s="68"/>
      <c r="Q38" s="66">
        <f>+O38+N38+M38</f>
        <v>0</v>
      </c>
      <c r="R38" s="27"/>
    </row>
    <row r="39" spans="1:18" ht="18.75">
      <c r="A39" s="1"/>
      <c r="B39" s="166" t="s">
        <v>191</v>
      </c>
      <c r="C39" s="159" t="s">
        <v>192</v>
      </c>
      <c r="D39" s="25" t="s">
        <v>18</v>
      </c>
      <c r="E39" s="131"/>
      <c r="F39" s="11"/>
      <c r="G39" s="69">
        <v>0</v>
      </c>
      <c r="H39" s="69">
        <v>400.8</v>
      </c>
      <c r="I39" s="69">
        <v>120.24</v>
      </c>
      <c r="J39" s="26"/>
      <c r="K39" s="19">
        <f>+I39+H39+G39</f>
        <v>521.04</v>
      </c>
      <c r="L39" s="27"/>
      <c r="M39" s="66">
        <f>+G39*E39</f>
        <v>0</v>
      </c>
      <c r="N39" s="66">
        <f>+H39*E39</f>
        <v>0</v>
      </c>
      <c r="O39" s="66">
        <f>+I39*E39</f>
        <v>0</v>
      </c>
      <c r="P39" s="13"/>
      <c r="Q39" s="20">
        <f>+O39+N39+M39</f>
        <v>0</v>
      </c>
      <c r="R39" s="27"/>
    </row>
    <row r="40" spans="1:18" ht="18.75">
      <c r="A40" s="1"/>
      <c r="B40" s="18" t="s">
        <v>35</v>
      </c>
      <c r="C40" s="24" t="s">
        <v>36</v>
      </c>
      <c r="D40" s="25" t="s">
        <v>19</v>
      </c>
      <c r="E40" s="131"/>
      <c r="F40" s="11"/>
      <c r="G40" s="69">
        <v>0</v>
      </c>
      <c r="H40" s="69">
        <v>5489.639999999999</v>
      </c>
      <c r="I40" s="69">
        <v>8234.46</v>
      </c>
      <c r="J40" s="26"/>
      <c r="K40" s="19">
        <f>+I40+H40+G40</f>
        <v>13724.099999999999</v>
      </c>
      <c r="L40" s="27"/>
      <c r="M40" s="66">
        <f>+G40*E40</f>
        <v>0</v>
      </c>
      <c r="N40" s="66">
        <f>+H40*E40</f>
        <v>0</v>
      </c>
      <c r="O40" s="66">
        <f>+I40*E40</f>
        <v>0</v>
      </c>
      <c r="P40" s="13"/>
      <c r="Q40" s="20">
        <f>+O40+N40+M40</f>
        <v>0</v>
      </c>
      <c r="R40" s="27"/>
    </row>
    <row r="41" spans="1:18" ht="18.75">
      <c r="A41" s="1"/>
      <c r="B41" s="11"/>
      <c r="C41" s="21"/>
      <c r="D41" s="11"/>
      <c r="E41" s="126"/>
      <c r="F41" s="11"/>
      <c r="G41" s="11"/>
      <c r="H41" s="11"/>
      <c r="I41" s="11"/>
      <c r="J41" s="13"/>
      <c r="K41" s="13"/>
      <c r="L41" s="13"/>
      <c r="M41" s="23">
        <f>SUM(M38:M40)</f>
        <v>0</v>
      </c>
      <c r="N41" s="23">
        <f>SUM(N38:N40)</f>
        <v>0</v>
      </c>
      <c r="O41" s="23">
        <f>SUM(O38:O40)</f>
        <v>0</v>
      </c>
      <c r="P41" s="13"/>
      <c r="Q41" s="23">
        <f>SUM(Q38:Q40)</f>
        <v>0</v>
      </c>
      <c r="R41" s="27"/>
    </row>
    <row r="42" spans="1:18" ht="18.75">
      <c r="A42" s="1"/>
      <c r="B42" s="11"/>
      <c r="C42" s="21"/>
      <c r="D42" s="11"/>
      <c r="E42" s="126"/>
      <c r="F42" s="11"/>
      <c r="G42" s="11"/>
      <c r="H42" s="11"/>
      <c r="I42" s="11"/>
      <c r="J42" s="13"/>
      <c r="K42" s="13"/>
      <c r="L42" s="13"/>
      <c r="M42" s="14"/>
      <c r="N42" s="13"/>
      <c r="O42" s="14"/>
      <c r="P42" s="13"/>
      <c r="Q42" s="23"/>
      <c r="R42" s="27"/>
    </row>
    <row r="43" spans="1:18" ht="18.75">
      <c r="A43" s="1"/>
      <c r="B43" s="141"/>
      <c r="C43" s="21"/>
      <c r="D43" s="11"/>
      <c r="E43" s="126"/>
      <c r="F43" s="11"/>
      <c r="G43" s="203" t="s">
        <v>131</v>
      </c>
      <c r="H43" s="204"/>
      <c r="I43" s="205"/>
      <c r="J43" s="13"/>
      <c r="K43" s="13"/>
      <c r="L43" s="13"/>
      <c r="M43" s="203" t="s">
        <v>131</v>
      </c>
      <c r="N43" s="204"/>
      <c r="O43" s="205"/>
      <c r="P43" s="13"/>
      <c r="Q43" s="17" t="s">
        <v>15</v>
      </c>
      <c r="R43" s="27"/>
    </row>
    <row r="44" spans="1:18" ht="18.75">
      <c r="A44" s="1"/>
      <c r="B44" s="18" t="s">
        <v>193</v>
      </c>
      <c r="C44" s="24" t="s">
        <v>37</v>
      </c>
      <c r="D44" s="25" t="s">
        <v>16</v>
      </c>
      <c r="E44" s="132"/>
      <c r="F44" s="11"/>
      <c r="G44" s="69">
        <v>2056.59</v>
      </c>
      <c r="H44" s="69">
        <v>0</v>
      </c>
      <c r="I44" s="69"/>
      <c r="J44" s="26"/>
      <c r="K44" s="19">
        <f aca="true" t="shared" si="10" ref="K44:K66">+I44+H44+G44</f>
        <v>2056.59</v>
      </c>
      <c r="L44" s="27"/>
      <c r="M44" s="20">
        <f aca="true" t="shared" si="11" ref="M44:M66">+G44*E44</f>
        <v>0</v>
      </c>
      <c r="N44" s="20">
        <f aca="true" t="shared" si="12" ref="N44:N66">+H44*E44</f>
        <v>0</v>
      </c>
      <c r="O44" s="20">
        <f aca="true" t="shared" si="13" ref="O44:O66">+I44*E44</f>
        <v>0</v>
      </c>
      <c r="P44" s="13"/>
      <c r="Q44" s="20">
        <f aca="true" t="shared" si="14" ref="Q44:Q66">+O44+N44+M44</f>
        <v>0</v>
      </c>
      <c r="R44" s="27"/>
    </row>
    <row r="45" spans="1:18" ht="18.75">
      <c r="A45" s="1"/>
      <c r="B45" s="18" t="s">
        <v>194</v>
      </c>
      <c r="C45" s="24" t="s">
        <v>38</v>
      </c>
      <c r="D45" s="25" t="s">
        <v>16</v>
      </c>
      <c r="E45" s="131"/>
      <c r="F45" s="11"/>
      <c r="G45" s="69">
        <v>1547.24</v>
      </c>
      <c r="H45" s="69">
        <v>0</v>
      </c>
      <c r="I45" s="69"/>
      <c r="J45" s="26"/>
      <c r="K45" s="19">
        <f t="shared" si="10"/>
        <v>1547.24</v>
      </c>
      <c r="L45" s="27"/>
      <c r="M45" s="20">
        <f t="shared" si="11"/>
        <v>0</v>
      </c>
      <c r="N45" s="20">
        <f t="shared" si="12"/>
        <v>0</v>
      </c>
      <c r="O45" s="20">
        <f t="shared" si="13"/>
        <v>0</v>
      </c>
      <c r="P45" s="13"/>
      <c r="Q45" s="20">
        <f t="shared" si="14"/>
        <v>0</v>
      </c>
      <c r="R45" s="27"/>
    </row>
    <row r="46" spans="1:18" s="153" customFormat="1" ht="25.5">
      <c r="A46" s="1"/>
      <c r="B46" s="168" t="s">
        <v>21</v>
      </c>
      <c r="C46" s="159" t="s">
        <v>203</v>
      </c>
      <c r="D46" s="169" t="s">
        <v>22</v>
      </c>
      <c r="E46" s="131"/>
      <c r="F46" s="11"/>
      <c r="G46" s="69">
        <v>61889.6</v>
      </c>
      <c r="H46" s="69"/>
      <c r="I46" s="69"/>
      <c r="J46" s="26"/>
      <c r="K46" s="19">
        <f t="shared" si="10"/>
        <v>61889.6</v>
      </c>
      <c r="L46" s="27"/>
      <c r="M46" s="20">
        <f t="shared" si="11"/>
        <v>0</v>
      </c>
      <c r="N46" s="20"/>
      <c r="O46" s="20">
        <f t="shared" si="13"/>
        <v>0</v>
      </c>
      <c r="P46" s="13"/>
      <c r="Q46" s="20">
        <f t="shared" si="14"/>
        <v>0</v>
      </c>
      <c r="R46" s="27"/>
    </row>
    <row r="47" spans="1:18" ht="18.75">
      <c r="A47" s="1"/>
      <c r="B47" s="18" t="s">
        <v>189</v>
      </c>
      <c r="C47" s="167" t="s">
        <v>195</v>
      </c>
      <c r="D47" s="25" t="s">
        <v>16</v>
      </c>
      <c r="E47" s="131"/>
      <c r="F47" s="11"/>
      <c r="G47" s="69">
        <v>171.36</v>
      </c>
      <c r="H47" s="69">
        <v>0</v>
      </c>
      <c r="I47" s="69">
        <v>0</v>
      </c>
      <c r="J47" s="26"/>
      <c r="K47" s="19">
        <f t="shared" si="10"/>
        <v>171.36</v>
      </c>
      <c r="L47" s="27"/>
      <c r="M47" s="20">
        <f t="shared" si="11"/>
        <v>0</v>
      </c>
      <c r="N47" s="20">
        <f t="shared" si="12"/>
        <v>0</v>
      </c>
      <c r="O47" s="20">
        <f t="shared" si="13"/>
        <v>0</v>
      </c>
      <c r="P47" s="13"/>
      <c r="Q47" s="20">
        <f t="shared" si="14"/>
        <v>0</v>
      </c>
      <c r="R47" s="27"/>
    </row>
    <row r="48" spans="1:18" ht="18.75">
      <c r="A48" s="1"/>
      <c r="B48" s="18" t="s">
        <v>196</v>
      </c>
      <c r="C48" s="24" t="s">
        <v>39</v>
      </c>
      <c r="D48" s="25" t="s">
        <v>16</v>
      </c>
      <c r="E48" s="131"/>
      <c r="F48" s="11"/>
      <c r="G48" s="69">
        <v>75.39</v>
      </c>
      <c r="H48" s="69">
        <v>0</v>
      </c>
      <c r="I48" s="69">
        <v>0</v>
      </c>
      <c r="J48" s="26"/>
      <c r="K48" s="19">
        <f t="shared" si="10"/>
        <v>75.39</v>
      </c>
      <c r="L48" s="27"/>
      <c r="M48" s="20">
        <f t="shared" si="11"/>
        <v>0</v>
      </c>
      <c r="N48" s="20">
        <f t="shared" si="12"/>
        <v>0</v>
      </c>
      <c r="O48" s="20">
        <f t="shared" si="13"/>
        <v>0</v>
      </c>
      <c r="P48" s="13"/>
      <c r="Q48" s="20">
        <f t="shared" si="14"/>
        <v>0</v>
      </c>
      <c r="R48" s="27"/>
    </row>
    <row r="49" spans="1:18" ht="18.75">
      <c r="A49" s="1"/>
      <c r="B49" s="18" t="s">
        <v>197</v>
      </c>
      <c r="C49" s="167" t="s">
        <v>40</v>
      </c>
      <c r="D49" s="25" t="s">
        <v>16</v>
      </c>
      <c r="E49" s="131"/>
      <c r="F49" s="11"/>
      <c r="G49" s="69">
        <v>1447.57</v>
      </c>
      <c r="H49" s="69">
        <v>0</v>
      </c>
      <c r="I49" s="69">
        <v>0</v>
      </c>
      <c r="J49" s="26"/>
      <c r="K49" s="19">
        <f t="shared" si="10"/>
        <v>1447.57</v>
      </c>
      <c r="L49" s="27"/>
      <c r="M49" s="20">
        <f t="shared" si="11"/>
        <v>0</v>
      </c>
      <c r="N49" s="20">
        <f t="shared" si="12"/>
        <v>0</v>
      </c>
      <c r="O49" s="20">
        <f t="shared" si="13"/>
        <v>0</v>
      </c>
      <c r="P49" s="13"/>
      <c r="Q49" s="20">
        <f t="shared" si="14"/>
        <v>0</v>
      </c>
      <c r="R49" s="27"/>
    </row>
    <row r="50" spans="1:18" ht="18.75">
      <c r="A50" s="1"/>
      <c r="B50" s="18" t="s">
        <v>198</v>
      </c>
      <c r="C50" s="167" t="s">
        <v>199</v>
      </c>
      <c r="D50" s="25" t="s">
        <v>16</v>
      </c>
      <c r="E50" s="131"/>
      <c r="F50" s="11"/>
      <c r="G50" s="69">
        <v>1089.81</v>
      </c>
      <c r="H50" s="69">
        <v>0</v>
      </c>
      <c r="I50" s="69">
        <v>0</v>
      </c>
      <c r="J50" s="26"/>
      <c r="K50" s="19">
        <f t="shared" si="10"/>
        <v>1089.81</v>
      </c>
      <c r="L50" s="27"/>
      <c r="M50" s="20">
        <f t="shared" si="11"/>
        <v>0</v>
      </c>
      <c r="N50" s="20">
        <f t="shared" si="12"/>
        <v>0</v>
      </c>
      <c r="O50" s="20">
        <f t="shared" si="13"/>
        <v>0</v>
      </c>
      <c r="P50" s="13"/>
      <c r="Q50" s="20">
        <f t="shared" si="14"/>
        <v>0</v>
      </c>
      <c r="R50" s="27"/>
    </row>
    <row r="51" spans="1:18" s="153" customFormat="1" ht="18.75">
      <c r="A51" s="1"/>
      <c r="B51" s="18" t="s">
        <v>47</v>
      </c>
      <c r="C51" s="167" t="s">
        <v>209</v>
      </c>
      <c r="D51" s="25" t="s">
        <v>16</v>
      </c>
      <c r="E51" s="132"/>
      <c r="F51" s="11"/>
      <c r="G51" s="69">
        <v>4331.500000000001</v>
      </c>
      <c r="H51" s="69"/>
      <c r="I51" s="69"/>
      <c r="J51" s="26"/>
      <c r="K51" s="19">
        <f t="shared" si="10"/>
        <v>4331.500000000001</v>
      </c>
      <c r="L51" s="27"/>
      <c r="M51" s="20">
        <f t="shared" si="11"/>
        <v>0</v>
      </c>
      <c r="N51" s="20"/>
      <c r="O51" s="20"/>
      <c r="P51" s="13"/>
      <c r="Q51" s="20">
        <f t="shared" si="14"/>
        <v>0</v>
      </c>
      <c r="R51" s="27"/>
    </row>
    <row r="52" spans="1:18" ht="18.75">
      <c r="A52" s="1"/>
      <c r="B52" s="18" t="s">
        <v>200</v>
      </c>
      <c r="C52" s="24" t="s">
        <v>41</v>
      </c>
      <c r="D52" s="25" t="s">
        <v>18</v>
      </c>
      <c r="E52" s="131"/>
      <c r="F52" s="11"/>
      <c r="G52" s="69">
        <v>125.46</v>
      </c>
      <c r="H52" s="69">
        <v>0</v>
      </c>
      <c r="I52" s="69">
        <v>0</v>
      </c>
      <c r="J52" s="26"/>
      <c r="K52" s="19">
        <f t="shared" si="10"/>
        <v>125.46</v>
      </c>
      <c r="L52" s="27"/>
      <c r="M52" s="20">
        <f t="shared" si="11"/>
        <v>0</v>
      </c>
      <c r="N52" s="20">
        <f t="shared" si="12"/>
        <v>0</v>
      </c>
      <c r="O52" s="20">
        <f t="shared" si="13"/>
        <v>0</v>
      </c>
      <c r="P52" s="13"/>
      <c r="Q52" s="20">
        <f t="shared" si="14"/>
        <v>0</v>
      </c>
      <c r="R52" s="27"/>
    </row>
    <row r="53" spans="1:18" ht="18.75">
      <c r="A53" s="1"/>
      <c r="B53" s="18" t="s">
        <v>201</v>
      </c>
      <c r="C53" s="24" t="s">
        <v>42</v>
      </c>
      <c r="D53" s="25" t="s">
        <v>18</v>
      </c>
      <c r="E53" s="131"/>
      <c r="F53" s="11"/>
      <c r="G53" s="69">
        <v>76.5</v>
      </c>
      <c r="H53" s="69">
        <v>0</v>
      </c>
      <c r="I53" s="69">
        <v>0</v>
      </c>
      <c r="J53" s="26"/>
      <c r="K53" s="19">
        <f t="shared" si="10"/>
        <v>76.5</v>
      </c>
      <c r="L53" s="27"/>
      <c r="M53" s="20">
        <f t="shared" si="11"/>
        <v>0</v>
      </c>
      <c r="N53" s="20">
        <f t="shared" si="12"/>
        <v>0</v>
      </c>
      <c r="O53" s="20">
        <f t="shared" si="13"/>
        <v>0</v>
      </c>
      <c r="P53" s="13"/>
      <c r="Q53" s="20">
        <f t="shared" si="14"/>
        <v>0</v>
      </c>
      <c r="R53" s="27"/>
    </row>
    <row r="54" spans="1:18" ht="18.75">
      <c r="A54" s="1"/>
      <c r="B54" s="18" t="s">
        <v>202</v>
      </c>
      <c r="C54" s="24" t="s">
        <v>43</v>
      </c>
      <c r="D54" s="25" t="s">
        <v>18</v>
      </c>
      <c r="E54" s="131"/>
      <c r="F54" s="11"/>
      <c r="G54" s="69">
        <v>6.12</v>
      </c>
      <c r="H54" s="69">
        <v>0</v>
      </c>
      <c r="I54" s="69">
        <v>0</v>
      </c>
      <c r="J54" s="26"/>
      <c r="K54" s="19">
        <f t="shared" si="10"/>
        <v>6.12</v>
      </c>
      <c r="L54" s="27"/>
      <c r="M54" s="20">
        <f t="shared" si="11"/>
        <v>0</v>
      </c>
      <c r="N54" s="20">
        <f t="shared" si="12"/>
        <v>0</v>
      </c>
      <c r="O54" s="20">
        <f t="shared" si="13"/>
        <v>0</v>
      </c>
      <c r="P54" s="13"/>
      <c r="Q54" s="20">
        <f t="shared" si="14"/>
        <v>0</v>
      </c>
      <c r="R54" s="27"/>
    </row>
    <row r="55" spans="1:18" ht="18.75">
      <c r="A55" s="1"/>
      <c r="B55" s="18" t="s">
        <v>44</v>
      </c>
      <c r="C55" s="24" t="s">
        <v>45</v>
      </c>
      <c r="D55" s="25" t="s">
        <v>16</v>
      </c>
      <c r="E55" s="131"/>
      <c r="F55" s="11"/>
      <c r="G55" s="69">
        <v>8.92</v>
      </c>
      <c r="H55" s="69">
        <v>0</v>
      </c>
      <c r="I55" s="69">
        <v>0</v>
      </c>
      <c r="J55" s="26"/>
      <c r="K55" s="19">
        <f t="shared" si="10"/>
        <v>8.92</v>
      </c>
      <c r="L55" s="27"/>
      <c r="M55" s="20">
        <f t="shared" si="11"/>
        <v>0</v>
      </c>
      <c r="N55" s="20">
        <f t="shared" si="12"/>
        <v>0</v>
      </c>
      <c r="O55" s="20">
        <f t="shared" si="13"/>
        <v>0</v>
      </c>
      <c r="P55" s="13"/>
      <c r="Q55" s="20">
        <f t="shared" si="14"/>
        <v>0</v>
      </c>
      <c r="R55" s="27"/>
    </row>
    <row r="56" spans="1:18" s="64" customFormat="1" ht="18.75">
      <c r="A56" s="1"/>
      <c r="B56" s="18" t="s">
        <v>50</v>
      </c>
      <c r="C56" s="24" t="s">
        <v>51</v>
      </c>
      <c r="D56" s="25" t="s">
        <v>18</v>
      </c>
      <c r="E56" s="131"/>
      <c r="F56" s="11"/>
      <c r="G56" s="69">
        <v>17.34</v>
      </c>
      <c r="H56" s="69">
        <v>0</v>
      </c>
      <c r="I56" s="69">
        <v>0</v>
      </c>
      <c r="J56" s="26"/>
      <c r="K56" s="19">
        <f t="shared" si="10"/>
        <v>17.34</v>
      </c>
      <c r="L56" s="27"/>
      <c r="M56" s="20">
        <f t="shared" si="11"/>
        <v>0</v>
      </c>
      <c r="N56" s="20">
        <f t="shared" si="12"/>
        <v>0</v>
      </c>
      <c r="O56" s="20">
        <f t="shared" si="13"/>
        <v>0</v>
      </c>
      <c r="P56" s="13"/>
      <c r="Q56" s="20">
        <f t="shared" si="14"/>
        <v>0</v>
      </c>
      <c r="R56" s="27"/>
    </row>
    <row r="57" spans="1:18" s="64" customFormat="1" ht="18.75">
      <c r="A57" s="1"/>
      <c r="B57" s="18" t="s">
        <v>52</v>
      </c>
      <c r="C57" s="24" t="s">
        <v>53</v>
      </c>
      <c r="D57" s="25" t="s">
        <v>18</v>
      </c>
      <c r="E57" s="131"/>
      <c r="F57" s="11"/>
      <c r="G57" s="69">
        <v>142.74</v>
      </c>
      <c r="H57" s="69">
        <v>0</v>
      </c>
      <c r="I57" s="69">
        <v>0</v>
      </c>
      <c r="J57" s="26"/>
      <c r="K57" s="19">
        <f t="shared" si="10"/>
        <v>142.74</v>
      </c>
      <c r="L57" s="27"/>
      <c r="M57" s="20">
        <f t="shared" si="11"/>
        <v>0</v>
      </c>
      <c r="N57" s="20">
        <f t="shared" si="12"/>
        <v>0</v>
      </c>
      <c r="O57" s="20">
        <f t="shared" si="13"/>
        <v>0</v>
      </c>
      <c r="P57" s="13"/>
      <c r="Q57" s="20">
        <f t="shared" si="14"/>
        <v>0</v>
      </c>
      <c r="R57" s="27"/>
    </row>
    <row r="58" spans="1:18" s="64" customFormat="1" ht="18.75">
      <c r="A58" s="1"/>
      <c r="B58" s="18" t="s">
        <v>54</v>
      </c>
      <c r="C58" s="24" t="s">
        <v>55</v>
      </c>
      <c r="D58" s="25" t="s">
        <v>18</v>
      </c>
      <c r="E58" s="131"/>
      <c r="F58" s="11"/>
      <c r="G58" s="69">
        <v>104.55</v>
      </c>
      <c r="H58" s="69">
        <v>0</v>
      </c>
      <c r="I58" s="69">
        <v>0</v>
      </c>
      <c r="J58" s="26"/>
      <c r="K58" s="19">
        <f t="shared" si="10"/>
        <v>104.55</v>
      </c>
      <c r="L58" s="27"/>
      <c r="M58" s="20">
        <f t="shared" si="11"/>
        <v>0</v>
      </c>
      <c r="N58" s="20">
        <f t="shared" si="12"/>
        <v>0</v>
      </c>
      <c r="O58" s="20">
        <f t="shared" si="13"/>
        <v>0</v>
      </c>
      <c r="P58" s="13"/>
      <c r="Q58" s="20">
        <f t="shared" si="14"/>
        <v>0</v>
      </c>
      <c r="R58" s="27"/>
    </row>
    <row r="59" spans="1:18" s="64" customFormat="1" ht="18.75">
      <c r="A59" s="1"/>
      <c r="B59" s="18" t="s">
        <v>56</v>
      </c>
      <c r="C59" s="24" t="s">
        <v>57</v>
      </c>
      <c r="D59" s="25" t="s">
        <v>18</v>
      </c>
      <c r="E59" s="131"/>
      <c r="F59" s="11"/>
      <c r="G59" s="69">
        <v>18.36</v>
      </c>
      <c r="H59" s="69">
        <v>0</v>
      </c>
      <c r="I59" s="69">
        <v>0</v>
      </c>
      <c r="J59" s="26"/>
      <c r="K59" s="19">
        <f t="shared" si="10"/>
        <v>18.36</v>
      </c>
      <c r="L59" s="27"/>
      <c r="M59" s="20">
        <f t="shared" si="11"/>
        <v>0</v>
      </c>
      <c r="N59" s="20">
        <f t="shared" si="12"/>
        <v>0</v>
      </c>
      <c r="O59" s="20">
        <f t="shared" si="13"/>
        <v>0</v>
      </c>
      <c r="P59" s="13"/>
      <c r="Q59" s="20">
        <f t="shared" si="14"/>
        <v>0</v>
      </c>
      <c r="R59" s="27"/>
    </row>
    <row r="60" spans="1:18" s="64" customFormat="1" ht="18.75">
      <c r="A60" s="1"/>
      <c r="B60" s="18" t="s">
        <v>20</v>
      </c>
      <c r="C60" s="24" t="s">
        <v>58</v>
      </c>
      <c r="D60" s="25" t="s">
        <v>16</v>
      </c>
      <c r="E60" s="131"/>
      <c r="F60" s="11"/>
      <c r="G60" s="69">
        <v>249.50000000000003</v>
      </c>
      <c r="H60" s="69">
        <v>0</v>
      </c>
      <c r="I60" s="69">
        <v>0</v>
      </c>
      <c r="J60" s="26"/>
      <c r="K60" s="19">
        <f t="shared" si="10"/>
        <v>249.50000000000003</v>
      </c>
      <c r="L60" s="27"/>
      <c r="M60" s="20">
        <f t="shared" si="11"/>
        <v>0</v>
      </c>
      <c r="N60" s="20">
        <f t="shared" si="12"/>
        <v>0</v>
      </c>
      <c r="O60" s="20">
        <f t="shared" si="13"/>
        <v>0</v>
      </c>
      <c r="P60" s="13"/>
      <c r="Q60" s="20">
        <f t="shared" si="14"/>
        <v>0</v>
      </c>
      <c r="R60" s="27"/>
    </row>
    <row r="61" spans="1:18" s="64" customFormat="1" ht="18.75">
      <c r="A61" s="1"/>
      <c r="B61" s="18" t="s">
        <v>21</v>
      </c>
      <c r="C61" s="159" t="s">
        <v>204</v>
      </c>
      <c r="D61" s="25" t="s">
        <v>22</v>
      </c>
      <c r="E61" s="131"/>
      <c r="F61" s="11"/>
      <c r="G61" s="69">
        <v>12699.88</v>
      </c>
      <c r="H61" s="69">
        <v>0</v>
      </c>
      <c r="I61" s="69">
        <v>0</v>
      </c>
      <c r="J61" s="26"/>
      <c r="K61" s="19">
        <f t="shared" si="10"/>
        <v>12699.88</v>
      </c>
      <c r="L61" s="27"/>
      <c r="M61" s="20">
        <f t="shared" si="11"/>
        <v>0</v>
      </c>
      <c r="N61" s="20">
        <f t="shared" si="12"/>
        <v>0</v>
      </c>
      <c r="O61" s="20">
        <f t="shared" si="13"/>
        <v>0</v>
      </c>
      <c r="P61" s="13"/>
      <c r="Q61" s="20">
        <f t="shared" si="14"/>
        <v>0</v>
      </c>
      <c r="R61" s="27"/>
    </row>
    <row r="62" spans="1:18" s="64" customFormat="1" ht="25.5">
      <c r="A62" s="1"/>
      <c r="B62" s="163" t="s">
        <v>189</v>
      </c>
      <c r="C62" s="167" t="s">
        <v>205</v>
      </c>
      <c r="D62" s="25" t="s">
        <v>16</v>
      </c>
      <c r="E62" s="131"/>
      <c r="F62" s="11"/>
      <c r="G62" s="69">
        <v>41.04</v>
      </c>
      <c r="H62" s="69">
        <v>0</v>
      </c>
      <c r="I62" s="69">
        <v>0</v>
      </c>
      <c r="J62" s="26"/>
      <c r="K62" s="19">
        <f t="shared" si="10"/>
        <v>41.04</v>
      </c>
      <c r="L62" s="27"/>
      <c r="M62" s="20">
        <f t="shared" si="11"/>
        <v>0</v>
      </c>
      <c r="N62" s="20">
        <f t="shared" si="12"/>
        <v>0</v>
      </c>
      <c r="O62" s="20">
        <f t="shared" si="13"/>
        <v>0</v>
      </c>
      <c r="P62" s="13"/>
      <c r="Q62" s="20">
        <f t="shared" si="14"/>
        <v>0</v>
      </c>
      <c r="R62" s="27"/>
    </row>
    <row r="63" spans="1:18" s="64" customFormat="1" ht="18.75">
      <c r="A63" s="1"/>
      <c r="B63" s="18" t="s">
        <v>187</v>
      </c>
      <c r="C63" s="24" t="s">
        <v>59</v>
      </c>
      <c r="D63" s="25" t="s">
        <v>32</v>
      </c>
      <c r="E63" s="131"/>
      <c r="F63" s="11"/>
      <c r="G63" s="69">
        <v>146.33</v>
      </c>
      <c r="H63" s="69">
        <v>0</v>
      </c>
      <c r="I63" s="69">
        <v>0</v>
      </c>
      <c r="J63" s="26"/>
      <c r="K63" s="19">
        <f t="shared" si="10"/>
        <v>146.33</v>
      </c>
      <c r="L63" s="27"/>
      <c r="M63" s="20">
        <f t="shared" si="11"/>
        <v>0</v>
      </c>
      <c r="N63" s="20">
        <f t="shared" si="12"/>
        <v>0</v>
      </c>
      <c r="O63" s="20">
        <f t="shared" si="13"/>
        <v>0</v>
      </c>
      <c r="P63" s="13"/>
      <c r="Q63" s="20">
        <f t="shared" si="14"/>
        <v>0</v>
      </c>
      <c r="R63" s="27"/>
    </row>
    <row r="64" spans="1:18" s="64" customFormat="1" ht="18.75">
      <c r="A64" s="1"/>
      <c r="B64" s="165" t="s">
        <v>167</v>
      </c>
      <c r="C64" s="156" t="s">
        <v>184</v>
      </c>
      <c r="D64" s="161" t="s">
        <v>177</v>
      </c>
      <c r="E64" s="131"/>
      <c r="F64" s="11"/>
      <c r="G64" s="69">
        <v>3292.21</v>
      </c>
      <c r="H64" s="69">
        <v>0</v>
      </c>
      <c r="I64" s="69">
        <v>0</v>
      </c>
      <c r="J64" s="26"/>
      <c r="K64" s="19">
        <f t="shared" si="10"/>
        <v>3292.21</v>
      </c>
      <c r="L64" s="27"/>
      <c r="M64" s="20">
        <f t="shared" si="11"/>
        <v>0</v>
      </c>
      <c r="N64" s="20">
        <f t="shared" si="12"/>
        <v>0</v>
      </c>
      <c r="O64" s="20">
        <f t="shared" si="13"/>
        <v>0</v>
      </c>
      <c r="P64" s="13"/>
      <c r="Q64" s="20">
        <f t="shared" si="14"/>
        <v>0</v>
      </c>
      <c r="R64" s="27"/>
    </row>
    <row r="65" spans="1:18" s="64" customFormat="1" ht="25.5">
      <c r="A65" s="1"/>
      <c r="B65" s="100" t="s">
        <v>169</v>
      </c>
      <c r="C65" s="82" t="s">
        <v>135</v>
      </c>
      <c r="D65" s="25" t="s">
        <v>19</v>
      </c>
      <c r="E65" s="131"/>
      <c r="F65" s="11"/>
      <c r="G65" s="69">
        <v>517.8</v>
      </c>
      <c r="H65" s="69">
        <v>0</v>
      </c>
      <c r="I65" s="69">
        <v>0</v>
      </c>
      <c r="J65" s="26"/>
      <c r="K65" s="19">
        <f t="shared" si="10"/>
        <v>517.8</v>
      </c>
      <c r="L65" s="27"/>
      <c r="M65" s="20">
        <f t="shared" si="11"/>
        <v>0</v>
      </c>
      <c r="N65" s="20">
        <f t="shared" si="12"/>
        <v>0</v>
      </c>
      <c r="O65" s="20">
        <f t="shared" si="13"/>
        <v>0</v>
      </c>
      <c r="P65" s="13"/>
      <c r="Q65" s="20">
        <f t="shared" si="14"/>
        <v>0</v>
      </c>
      <c r="R65" s="27"/>
    </row>
    <row r="66" spans="1:18" s="64" customFormat="1" ht="25.5">
      <c r="A66" s="1"/>
      <c r="B66" s="155" t="s">
        <v>21</v>
      </c>
      <c r="C66" s="24" t="s">
        <v>61</v>
      </c>
      <c r="D66" s="25" t="s">
        <v>16</v>
      </c>
      <c r="E66" s="132"/>
      <c r="F66" s="11"/>
      <c r="G66" s="69">
        <v>25073.33</v>
      </c>
      <c r="H66" s="69">
        <v>0</v>
      </c>
      <c r="I66" s="69">
        <v>0</v>
      </c>
      <c r="J66" s="26"/>
      <c r="K66" s="19">
        <f t="shared" si="10"/>
        <v>25073.33</v>
      </c>
      <c r="L66" s="27"/>
      <c r="M66" s="20">
        <f t="shared" si="11"/>
        <v>0</v>
      </c>
      <c r="N66" s="20">
        <f t="shared" si="12"/>
        <v>0</v>
      </c>
      <c r="O66" s="20">
        <f t="shared" si="13"/>
        <v>0</v>
      </c>
      <c r="P66" s="13"/>
      <c r="Q66" s="20">
        <f t="shared" si="14"/>
        <v>0</v>
      </c>
      <c r="R66" s="27"/>
    </row>
    <row r="67" spans="1:18" ht="18.75">
      <c r="A67" s="1"/>
      <c r="B67" s="11"/>
      <c r="C67" s="21"/>
      <c r="D67" s="11"/>
      <c r="E67" s="126"/>
      <c r="F67" s="11"/>
      <c r="G67" s="11"/>
      <c r="H67" s="11"/>
      <c r="I67" s="11"/>
      <c r="J67" s="13"/>
      <c r="K67" s="13"/>
      <c r="L67" s="13"/>
      <c r="M67" s="23">
        <f>SUM(M44:M66)</f>
        <v>0</v>
      </c>
      <c r="N67" s="23">
        <f>SUM(N44:N66)</f>
        <v>0</v>
      </c>
      <c r="O67" s="23">
        <f>SUM(O44:O66)</f>
        <v>0</v>
      </c>
      <c r="P67" s="13"/>
      <c r="Q67" s="23">
        <f>SUM(Q44:Q66)</f>
        <v>0</v>
      </c>
      <c r="R67" s="27"/>
    </row>
    <row r="68" spans="1:18" ht="18.75">
      <c r="A68" s="1"/>
      <c r="B68" s="11"/>
      <c r="C68" s="21"/>
      <c r="D68" s="11"/>
      <c r="E68" s="126"/>
      <c r="F68" s="11"/>
      <c r="G68" s="11"/>
      <c r="H68" s="11"/>
      <c r="I68" s="11"/>
      <c r="J68" s="13"/>
      <c r="K68" s="13"/>
      <c r="L68" s="13"/>
      <c r="M68" s="14"/>
      <c r="N68" s="13"/>
      <c r="O68" s="14"/>
      <c r="P68" s="13"/>
      <c r="Q68" s="23"/>
      <c r="R68" s="27"/>
    </row>
    <row r="69" spans="1:18" ht="18.75">
      <c r="A69" s="1"/>
      <c r="B69" s="141"/>
      <c r="C69" s="21"/>
      <c r="D69" s="11"/>
      <c r="E69" s="126"/>
      <c r="F69" s="11"/>
      <c r="G69" s="203" t="s">
        <v>132</v>
      </c>
      <c r="H69" s="204"/>
      <c r="I69" s="205"/>
      <c r="J69" s="13"/>
      <c r="K69" s="13"/>
      <c r="L69" s="13"/>
      <c r="M69" s="203" t="s">
        <v>132</v>
      </c>
      <c r="N69" s="204"/>
      <c r="O69" s="205"/>
      <c r="P69" s="13"/>
      <c r="Q69" s="17" t="s">
        <v>15</v>
      </c>
      <c r="R69" s="27"/>
    </row>
    <row r="70" spans="1:18" ht="18.75">
      <c r="A70" s="1"/>
      <c r="B70" s="18" t="s">
        <v>208</v>
      </c>
      <c r="C70" s="24" t="s">
        <v>207</v>
      </c>
      <c r="D70" s="25" t="s">
        <v>16</v>
      </c>
      <c r="E70" s="132"/>
      <c r="F70" s="11"/>
      <c r="G70" s="69">
        <v>9215.699999999999</v>
      </c>
      <c r="H70" s="69">
        <v>0</v>
      </c>
      <c r="I70" s="69">
        <v>5529.42</v>
      </c>
      <c r="J70" s="26"/>
      <c r="K70" s="19">
        <f>+I70+H70+G70</f>
        <v>14745.119999999999</v>
      </c>
      <c r="L70" s="27"/>
      <c r="M70" s="20">
        <f>+G70*E70</f>
        <v>0</v>
      </c>
      <c r="N70" s="20">
        <f>+H70*E70</f>
        <v>0</v>
      </c>
      <c r="O70" s="20">
        <f>+I70*E70</f>
        <v>0</v>
      </c>
      <c r="P70" s="13"/>
      <c r="Q70" s="20">
        <f>+O70+N70+M70</f>
        <v>0</v>
      </c>
      <c r="R70" s="27"/>
    </row>
    <row r="71" spans="1:18" ht="18.75">
      <c r="A71" s="1"/>
      <c r="B71" s="18" t="s">
        <v>143</v>
      </c>
      <c r="C71" s="167" t="s">
        <v>210</v>
      </c>
      <c r="D71" s="25" t="s">
        <v>16</v>
      </c>
      <c r="E71" s="132"/>
      <c r="F71" s="11"/>
      <c r="G71" s="69">
        <v>1627.33</v>
      </c>
      <c r="H71" s="69">
        <v>0</v>
      </c>
      <c r="I71" s="69">
        <v>0</v>
      </c>
      <c r="J71" s="26"/>
      <c r="K71" s="19">
        <f>+I71+H71+G71</f>
        <v>1627.33</v>
      </c>
      <c r="L71" s="27"/>
      <c r="M71" s="20">
        <f>+G71*E71</f>
        <v>0</v>
      </c>
      <c r="N71" s="20">
        <f>+H71*E71</f>
        <v>0</v>
      </c>
      <c r="O71" s="20">
        <f>+I71*E71</f>
        <v>0</v>
      </c>
      <c r="P71" s="13"/>
      <c r="Q71" s="20">
        <f>+O71+N71+M71</f>
        <v>0</v>
      </c>
      <c r="R71" s="27"/>
    </row>
    <row r="72" spans="1:18" ht="18.75">
      <c r="A72" s="1"/>
      <c r="B72" s="18" t="s">
        <v>28</v>
      </c>
      <c r="C72" s="24" t="s">
        <v>46</v>
      </c>
      <c r="D72" s="25" t="s">
        <v>16</v>
      </c>
      <c r="E72" s="132"/>
      <c r="F72" s="11"/>
      <c r="G72" s="69">
        <v>1627.33</v>
      </c>
      <c r="H72" s="69">
        <v>0</v>
      </c>
      <c r="I72" s="69">
        <v>0</v>
      </c>
      <c r="J72" s="26"/>
      <c r="K72" s="19">
        <f>+I72+H72+G72</f>
        <v>1627.33</v>
      </c>
      <c r="L72" s="27"/>
      <c r="M72" s="20">
        <f>+G72*E72</f>
        <v>0</v>
      </c>
      <c r="N72" s="20">
        <f>+H72*E72</f>
        <v>0</v>
      </c>
      <c r="O72" s="20">
        <f>+I72*E72</f>
        <v>0</v>
      </c>
      <c r="P72" s="13"/>
      <c r="Q72" s="20">
        <f>+O72+N72+M72</f>
        <v>0</v>
      </c>
      <c r="R72" s="27"/>
    </row>
    <row r="73" spans="1:18" ht="18.75">
      <c r="A73" s="1"/>
      <c r="B73" s="18" t="s">
        <v>26</v>
      </c>
      <c r="C73" s="167" t="s">
        <v>206</v>
      </c>
      <c r="D73" s="25" t="s">
        <v>16</v>
      </c>
      <c r="E73" s="132"/>
      <c r="F73" s="11"/>
      <c r="G73" s="69">
        <v>2119.8</v>
      </c>
      <c r="H73" s="69">
        <v>0</v>
      </c>
      <c r="I73" s="69">
        <v>0</v>
      </c>
      <c r="J73" s="26"/>
      <c r="K73" s="19">
        <f>+I73+H73+G73</f>
        <v>2119.8</v>
      </c>
      <c r="L73" s="27"/>
      <c r="M73" s="20">
        <f>+G73*E73</f>
        <v>0</v>
      </c>
      <c r="N73" s="20">
        <f>+H73*E73</f>
        <v>0</v>
      </c>
      <c r="O73" s="20">
        <f>+I73*E73</f>
        <v>0</v>
      </c>
      <c r="P73" s="13"/>
      <c r="Q73" s="20">
        <f>+O73+N73+M73</f>
        <v>0</v>
      </c>
      <c r="R73" s="27"/>
    </row>
    <row r="74" spans="1:18" ht="18.75">
      <c r="A74" s="1"/>
      <c r="B74" s="18" t="s">
        <v>47</v>
      </c>
      <c r="C74" s="167" t="s">
        <v>209</v>
      </c>
      <c r="D74" s="25" t="s">
        <v>16</v>
      </c>
      <c r="E74" s="132"/>
      <c r="F74" s="11"/>
      <c r="G74" s="69">
        <v>42396.05</v>
      </c>
      <c r="H74" s="69">
        <v>0</v>
      </c>
      <c r="I74" s="69">
        <v>0</v>
      </c>
      <c r="J74" s="26"/>
      <c r="K74" s="19">
        <f>+I74+H74+G74</f>
        <v>42396.05</v>
      </c>
      <c r="L74" s="27"/>
      <c r="M74" s="20">
        <f>+G74*E74</f>
        <v>0</v>
      </c>
      <c r="N74" s="20">
        <f>+H74*E74</f>
        <v>0</v>
      </c>
      <c r="O74" s="20">
        <f>+I74*E74</f>
        <v>0</v>
      </c>
      <c r="P74" s="13"/>
      <c r="Q74" s="20">
        <f>+O74+N74+M74</f>
        <v>0</v>
      </c>
      <c r="R74" s="27"/>
    </row>
    <row r="75" spans="1:18" ht="18.75">
      <c r="A75" s="1"/>
      <c r="B75" s="11"/>
      <c r="C75" s="21"/>
      <c r="D75" s="11"/>
      <c r="E75" s="126"/>
      <c r="F75" s="11"/>
      <c r="G75" s="11"/>
      <c r="H75" s="11"/>
      <c r="I75" s="11"/>
      <c r="J75" s="13"/>
      <c r="K75" s="13"/>
      <c r="L75" s="13"/>
      <c r="M75" s="23">
        <f>SUM(M70:M74)</f>
        <v>0</v>
      </c>
      <c r="N75" s="23">
        <f>SUM(N70:N74)</f>
        <v>0</v>
      </c>
      <c r="O75" s="23">
        <f>SUM(O70:O74)</f>
        <v>0</v>
      </c>
      <c r="P75" s="13"/>
      <c r="Q75" s="23">
        <f>SUM(Q70:Q74)</f>
        <v>0</v>
      </c>
      <c r="R75" s="27"/>
    </row>
    <row r="76" spans="1:18" ht="18.75">
      <c r="A76" s="1"/>
      <c r="B76" s="11"/>
      <c r="C76" s="21"/>
      <c r="D76" s="11"/>
      <c r="E76" s="126"/>
      <c r="F76" s="11"/>
      <c r="G76" s="11"/>
      <c r="H76" s="11"/>
      <c r="I76" s="11"/>
      <c r="J76" s="13"/>
      <c r="K76" s="13"/>
      <c r="L76" s="13"/>
      <c r="M76" s="14"/>
      <c r="N76" s="13"/>
      <c r="O76" s="14"/>
      <c r="P76" s="13"/>
      <c r="Q76" s="23"/>
      <c r="R76" s="27"/>
    </row>
    <row r="77" spans="1:18" ht="18.75">
      <c r="A77" s="1"/>
      <c r="B77" s="141"/>
      <c r="C77" s="21"/>
      <c r="D77" s="11"/>
      <c r="E77" s="126"/>
      <c r="F77" s="11"/>
      <c r="G77" s="203" t="s">
        <v>133</v>
      </c>
      <c r="H77" s="204"/>
      <c r="I77" s="205"/>
      <c r="J77" s="13"/>
      <c r="K77" s="13"/>
      <c r="L77" s="13"/>
      <c r="M77" s="203" t="s">
        <v>133</v>
      </c>
      <c r="N77" s="204"/>
      <c r="O77" s="205"/>
      <c r="P77" s="13"/>
      <c r="Q77" s="17" t="s">
        <v>15</v>
      </c>
      <c r="R77" s="27"/>
    </row>
    <row r="78" spans="1:18" ht="18.75">
      <c r="A78" s="1"/>
      <c r="B78" s="18" t="s">
        <v>196</v>
      </c>
      <c r="C78" s="167" t="s">
        <v>211</v>
      </c>
      <c r="D78" s="25" t="s">
        <v>16</v>
      </c>
      <c r="E78" s="131"/>
      <c r="F78" s="11"/>
      <c r="G78" s="69">
        <v>1176</v>
      </c>
      <c r="H78" s="69">
        <v>0</v>
      </c>
      <c r="I78" s="69">
        <v>0</v>
      </c>
      <c r="J78" s="26"/>
      <c r="K78" s="19">
        <f aca="true" t="shared" si="15" ref="K78:K83">+I78+H78+G78</f>
        <v>1176</v>
      </c>
      <c r="L78" s="27"/>
      <c r="M78" s="20">
        <f aca="true" t="shared" si="16" ref="M78:M83">+G78*E78</f>
        <v>0</v>
      </c>
      <c r="N78" s="20">
        <f aca="true" t="shared" si="17" ref="N78:N83">+H78*E78</f>
        <v>0</v>
      </c>
      <c r="O78" s="20">
        <f aca="true" t="shared" si="18" ref="O78:O83">+I78*E78</f>
        <v>0</v>
      </c>
      <c r="P78" s="13"/>
      <c r="Q78" s="20">
        <f aca="true" t="shared" si="19" ref="Q78:Q83">+O78+N78+M78</f>
        <v>0</v>
      </c>
      <c r="R78" s="27"/>
    </row>
    <row r="79" spans="1:18" ht="18.75">
      <c r="A79" s="1"/>
      <c r="B79" s="18" t="s">
        <v>197</v>
      </c>
      <c r="C79" s="167" t="s">
        <v>212</v>
      </c>
      <c r="D79" s="25" t="s">
        <v>16</v>
      </c>
      <c r="E79" s="131"/>
      <c r="F79" s="11"/>
      <c r="G79" s="69">
        <v>22344</v>
      </c>
      <c r="H79" s="69">
        <v>0</v>
      </c>
      <c r="I79" s="69">
        <v>0</v>
      </c>
      <c r="J79" s="26"/>
      <c r="K79" s="19">
        <f t="shared" si="15"/>
        <v>22344</v>
      </c>
      <c r="L79" s="27"/>
      <c r="M79" s="20">
        <f t="shared" si="16"/>
        <v>0</v>
      </c>
      <c r="N79" s="20">
        <f t="shared" si="17"/>
        <v>0</v>
      </c>
      <c r="O79" s="20">
        <f t="shared" si="18"/>
        <v>0</v>
      </c>
      <c r="P79" s="13"/>
      <c r="Q79" s="20">
        <f t="shared" si="19"/>
        <v>0</v>
      </c>
      <c r="R79" s="27"/>
    </row>
    <row r="80" spans="1:18" ht="18.75">
      <c r="A80" s="1"/>
      <c r="B80" s="18" t="s">
        <v>214</v>
      </c>
      <c r="C80" s="167" t="s">
        <v>213</v>
      </c>
      <c r="D80" s="25" t="s">
        <v>16</v>
      </c>
      <c r="E80" s="131"/>
      <c r="F80" s="11"/>
      <c r="G80" s="69">
        <v>11760</v>
      </c>
      <c r="H80" s="69">
        <v>0</v>
      </c>
      <c r="I80" s="69">
        <v>0</v>
      </c>
      <c r="J80" s="26"/>
      <c r="K80" s="19">
        <f t="shared" si="15"/>
        <v>11760</v>
      </c>
      <c r="L80" s="27"/>
      <c r="M80" s="20">
        <f t="shared" si="16"/>
        <v>0</v>
      </c>
      <c r="N80" s="20">
        <f t="shared" si="17"/>
        <v>0</v>
      </c>
      <c r="O80" s="20">
        <f t="shared" si="18"/>
        <v>0</v>
      </c>
      <c r="P80" s="13"/>
      <c r="Q80" s="20">
        <f t="shared" si="19"/>
        <v>0</v>
      </c>
      <c r="R80" s="27"/>
    </row>
    <row r="81" spans="1:18" ht="18.75">
      <c r="A81" s="1"/>
      <c r="B81" s="18" t="s">
        <v>216</v>
      </c>
      <c r="C81" s="24" t="s">
        <v>215</v>
      </c>
      <c r="D81" s="25" t="s">
        <v>19</v>
      </c>
      <c r="E81" s="131"/>
      <c r="F81" s="11"/>
      <c r="G81" s="69">
        <v>58800</v>
      </c>
      <c r="H81" s="69">
        <v>0</v>
      </c>
      <c r="I81" s="69">
        <v>0</v>
      </c>
      <c r="J81" s="26"/>
      <c r="K81" s="19">
        <f t="shared" si="15"/>
        <v>58800</v>
      </c>
      <c r="L81" s="27"/>
      <c r="M81" s="20">
        <f t="shared" si="16"/>
        <v>0</v>
      </c>
      <c r="N81" s="20">
        <f t="shared" si="17"/>
        <v>0</v>
      </c>
      <c r="O81" s="20">
        <f t="shared" si="18"/>
        <v>0</v>
      </c>
      <c r="P81" s="13"/>
      <c r="Q81" s="20">
        <f t="shared" si="19"/>
        <v>0</v>
      </c>
      <c r="R81" s="27"/>
    </row>
    <row r="82" spans="1:18" ht="25.5">
      <c r="A82" s="1"/>
      <c r="B82" s="18" t="s">
        <v>47</v>
      </c>
      <c r="C82" s="167" t="s">
        <v>217</v>
      </c>
      <c r="D82" s="25" t="s">
        <v>22</v>
      </c>
      <c r="E82" s="131"/>
      <c r="F82" s="11"/>
      <c r="G82" s="69">
        <v>446880</v>
      </c>
      <c r="H82" s="69">
        <v>0</v>
      </c>
      <c r="I82" s="69">
        <v>0</v>
      </c>
      <c r="J82" s="26"/>
      <c r="K82" s="19">
        <f t="shared" si="15"/>
        <v>446880</v>
      </c>
      <c r="L82" s="27"/>
      <c r="M82" s="20">
        <f t="shared" si="16"/>
        <v>0</v>
      </c>
      <c r="N82" s="20">
        <f t="shared" si="17"/>
        <v>0</v>
      </c>
      <c r="O82" s="20">
        <f t="shared" si="18"/>
        <v>0</v>
      </c>
      <c r="P82" s="13"/>
      <c r="Q82" s="20">
        <f t="shared" si="19"/>
        <v>0</v>
      </c>
      <c r="R82" s="27"/>
    </row>
    <row r="83" spans="1:18" ht="18.75">
      <c r="A83" s="1"/>
      <c r="B83" s="18" t="s">
        <v>48</v>
      </c>
      <c r="C83" s="24" t="s">
        <v>49</v>
      </c>
      <c r="D83" s="25" t="s">
        <v>22</v>
      </c>
      <c r="E83" s="131"/>
      <c r="F83" s="11"/>
      <c r="G83" s="69">
        <v>320600</v>
      </c>
      <c r="H83" s="69">
        <v>0</v>
      </c>
      <c r="I83" s="69">
        <v>0</v>
      </c>
      <c r="J83" s="26"/>
      <c r="K83" s="19">
        <f t="shared" si="15"/>
        <v>320600</v>
      </c>
      <c r="L83" s="27"/>
      <c r="M83" s="20">
        <f t="shared" si="16"/>
        <v>0</v>
      </c>
      <c r="N83" s="20">
        <f t="shared" si="17"/>
        <v>0</v>
      </c>
      <c r="O83" s="20">
        <f t="shared" si="18"/>
        <v>0</v>
      </c>
      <c r="P83" s="13"/>
      <c r="Q83" s="20">
        <f t="shared" si="19"/>
        <v>0</v>
      </c>
      <c r="R83" s="27"/>
    </row>
    <row r="84" spans="1:18" ht="18.75">
      <c r="A84" s="1"/>
      <c r="B84" s="11"/>
      <c r="C84" s="21"/>
      <c r="D84" s="11"/>
      <c r="E84" s="126"/>
      <c r="F84" s="11"/>
      <c r="G84" s="11"/>
      <c r="H84" s="11"/>
      <c r="I84" s="11"/>
      <c r="J84" s="13"/>
      <c r="K84" s="13"/>
      <c r="L84" s="13"/>
      <c r="M84" s="23">
        <f>SUM(M78:M83)</f>
        <v>0</v>
      </c>
      <c r="N84" s="23">
        <f>SUM(N78:N83)</f>
        <v>0</v>
      </c>
      <c r="O84" s="23">
        <f>SUM(O78:O83)</f>
        <v>0</v>
      </c>
      <c r="P84" s="13"/>
      <c r="Q84" s="23">
        <f>SUM(Q78:Q83)</f>
        <v>0</v>
      </c>
      <c r="R84" s="27"/>
    </row>
    <row r="85" spans="1:18" ht="18.75">
      <c r="A85" s="1"/>
      <c r="B85" s="11"/>
      <c r="C85" s="29"/>
      <c r="D85" s="30"/>
      <c r="E85" s="126"/>
      <c r="F85" s="11"/>
      <c r="G85" s="22"/>
      <c r="H85" s="22"/>
      <c r="I85" s="22"/>
      <c r="J85" s="26"/>
      <c r="K85" s="27"/>
      <c r="L85" s="27"/>
      <c r="M85" s="32"/>
      <c r="N85" s="33"/>
      <c r="O85" s="32"/>
      <c r="P85" s="13"/>
      <c r="Q85" s="23"/>
      <c r="R85" s="27"/>
    </row>
    <row r="86" spans="1:18" ht="18.75">
      <c r="A86" s="1"/>
      <c r="B86" s="141"/>
      <c r="C86" s="21"/>
      <c r="D86" s="11"/>
      <c r="E86" s="126"/>
      <c r="F86" s="11"/>
      <c r="G86" s="203" t="s">
        <v>134</v>
      </c>
      <c r="H86" s="204"/>
      <c r="I86" s="205"/>
      <c r="J86" s="13"/>
      <c r="K86" s="13"/>
      <c r="L86" s="13"/>
      <c r="M86" s="203" t="s">
        <v>134</v>
      </c>
      <c r="N86" s="204"/>
      <c r="O86" s="205"/>
      <c r="P86" s="13"/>
      <c r="Q86" s="17" t="s">
        <v>15</v>
      </c>
      <c r="R86" s="27"/>
    </row>
    <row r="87" spans="1:18" s="64" customFormat="1" ht="33" customHeight="1">
      <c r="A87" s="1"/>
      <c r="B87" s="18" t="s">
        <v>121</v>
      </c>
      <c r="C87" s="82" t="s">
        <v>122</v>
      </c>
      <c r="D87" s="114" t="s">
        <v>18</v>
      </c>
      <c r="E87" s="132"/>
      <c r="F87" s="106"/>
      <c r="G87" s="107">
        <v>0</v>
      </c>
      <c r="H87" s="107">
        <v>552930</v>
      </c>
      <c r="I87" s="107">
        <v>1105860</v>
      </c>
      <c r="J87" s="105"/>
      <c r="K87" s="105">
        <f>+I87+H87+G87</f>
        <v>1658790</v>
      </c>
      <c r="L87" s="91"/>
      <c r="M87" s="20">
        <f aca="true" t="shared" si="20" ref="M87:M107">+G87*E87</f>
        <v>0</v>
      </c>
      <c r="N87" s="20">
        <f aca="true" t="shared" si="21" ref="N87:N107">+H87*E87</f>
        <v>0</v>
      </c>
      <c r="O87" s="20">
        <f aca="true" t="shared" si="22" ref="O87:O107">+I87*E87</f>
        <v>0</v>
      </c>
      <c r="P87" s="20"/>
      <c r="Q87" s="20">
        <f aca="true" t="shared" si="23" ref="Q87:Q107">+O87+N87+M87</f>
        <v>0</v>
      </c>
      <c r="R87" s="27"/>
    </row>
    <row r="88" spans="1:18" ht="25.5">
      <c r="A88" s="1"/>
      <c r="B88" s="18" t="s">
        <v>62</v>
      </c>
      <c r="C88" s="24" t="s">
        <v>63</v>
      </c>
      <c r="D88" s="114" t="s">
        <v>19</v>
      </c>
      <c r="E88" s="132"/>
      <c r="F88" s="106"/>
      <c r="G88" s="107">
        <v>0</v>
      </c>
      <c r="H88" s="107">
        <v>5291.96</v>
      </c>
      <c r="I88" s="107">
        <v>10583.92</v>
      </c>
      <c r="J88" s="105"/>
      <c r="K88" s="105">
        <f>+I88+H88+G88</f>
        <v>15875.880000000001</v>
      </c>
      <c r="L88" s="91"/>
      <c r="M88" s="20">
        <f t="shared" si="20"/>
        <v>0</v>
      </c>
      <c r="N88" s="20">
        <f t="shared" si="21"/>
        <v>0</v>
      </c>
      <c r="O88" s="20">
        <f t="shared" si="22"/>
        <v>0</v>
      </c>
      <c r="P88" s="20"/>
      <c r="Q88" s="20">
        <f t="shared" si="23"/>
        <v>0</v>
      </c>
      <c r="R88" s="27"/>
    </row>
    <row r="89" spans="1:18" ht="18.75">
      <c r="A89" s="1"/>
      <c r="B89" s="18" t="s">
        <v>64</v>
      </c>
      <c r="C89" s="24" t="s">
        <v>65</v>
      </c>
      <c r="D89" s="114" t="s">
        <v>33</v>
      </c>
      <c r="E89" s="132"/>
      <c r="F89" s="106"/>
      <c r="G89" s="107">
        <v>0</v>
      </c>
      <c r="H89" s="107">
        <v>46078</v>
      </c>
      <c r="I89" s="107">
        <v>13823.400000000001</v>
      </c>
      <c r="J89" s="105"/>
      <c r="K89" s="105">
        <f>+I89+H89+G89</f>
        <v>59901.4</v>
      </c>
      <c r="L89" s="91"/>
      <c r="M89" s="20">
        <f t="shared" si="20"/>
        <v>0</v>
      </c>
      <c r="N89" s="20">
        <f t="shared" si="21"/>
        <v>0</v>
      </c>
      <c r="O89" s="20">
        <f t="shared" si="22"/>
        <v>0</v>
      </c>
      <c r="P89" s="20"/>
      <c r="Q89" s="20">
        <f t="shared" si="23"/>
        <v>0</v>
      </c>
      <c r="R89" s="27"/>
    </row>
    <row r="90" spans="1:18" ht="25.5">
      <c r="A90" s="1"/>
      <c r="B90" s="18" t="s">
        <v>66</v>
      </c>
      <c r="C90" s="24" t="s">
        <v>128</v>
      </c>
      <c r="D90" s="114" t="s">
        <v>18</v>
      </c>
      <c r="E90" s="132"/>
      <c r="F90" s="106"/>
      <c r="G90" s="107">
        <v>0</v>
      </c>
      <c r="H90" s="107">
        <v>5220</v>
      </c>
      <c r="I90" s="107">
        <v>522</v>
      </c>
      <c r="J90" s="105"/>
      <c r="K90" s="105">
        <f>+I90+H90+G90</f>
        <v>5742</v>
      </c>
      <c r="L90" s="91"/>
      <c r="M90" s="20">
        <f t="shared" si="20"/>
        <v>0</v>
      </c>
      <c r="N90" s="20">
        <f t="shared" si="21"/>
        <v>0</v>
      </c>
      <c r="O90" s="20">
        <f t="shared" si="22"/>
        <v>0</v>
      </c>
      <c r="P90" s="20"/>
      <c r="Q90" s="20">
        <f t="shared" si="23"/>
        <v>0</v>
      </c>
      <c r="R90" s="27"/>
    </row>
    <row r="91" spans="1:18" ht="25.5">
      <c r="A91" s="1"/>
      <c r="B91" s="18" t="s">
        <v>67</v>
      </c>
      <c r="C91" s="24" t="s">
        <v>68</v>
      </c>
      <c r="D91" s="114" t="s">
        <v>33</v>
      </c>
      <c r="E91" s="132"/>
      <c r="F91" s="106"/>
      <c r="G91" s="107">
        <v>0</v>
      </c>
      <c r="H91" s="107">
        <v>290</v>
      </c>
      <c r="I91" s="107">
        <v>29</v>
      </c>
      <c r="J91" s="105"/>
      <c r="K91" s="105">
        <f aca="true" t="shared" si="24" ref="K91:K107">+I91+H91+G91</f>
        <v>319</v>
      </c>
      <c r="L91" s="91"/>
      <c r="M91" s="20">
        <f t="shared" si="20"/>
        <v>0</v>
      </c>
      <c r="N91" s="20">
        <f t="shared" si="21"/>
        <v>0</v>
      </c>
      <c r="O91" s="20">
        <f t="shared" si="22"/>
        <v>0</v>
      </c>
      <c r="P91" s="20"/>
      <c r="Q91" s="20">
        <f t="shared" si="23"/>
        <v>0</v>
      </c>
      <c r="R91" s="27"/>
    </row>
    <row r="92" spans="1:18" ht="25.5">
      <c r="A92" s="1"/>
      <c r="B92" s="18" t="s">
        <v>69</v>
      </c>
      <c r="C92" s="24" t="s">
        <v>70</v>
      </c>
      <c r="D92" s="114" t="s">
        <v>33</v>
      </c>
      <c r="E92" s="132"/>
      <c r="F92" s="106"/>
      <c r="G92" s="107">
        <v>0</v>
      </c>
      <c r="H92" s="107">
        <v>32</v>
      </c>
      <c r="I92" s="107">
        <v>3</v>
      </c>
      <c r="J92" s="105"/>
      <c r="K92" s="105">
        <f t="shared" si="24"/>
        <v>35</v>
      </c>
      <c r="L92" s="91"/>
      <c r="M92" s="20">
        <f t="shared" si="20"/>
        <v>0</v>
      </c>
      <c r="N92" s="20">
        <f t="shared" si="21"/>
        <v>0</v>
      </c>
      <c r="O92" s="20">
        <f t="shared" si="22"/>
        <v>0</v>
      </c>
      <c r="P92" s="20"/>
      <c r="Q92" s="20">
        <f t="shared" si="23"/>
        <v>0</v>
      </c>
      <c r="R92" s="27"/>
    </row>
    <row r="93" spans="1:18" s="64" customFormat="1" ht="25.5">
      <c r="A93" s="1"/>
      <c r="B93" s="85" t="s">
        <v>123</v>
      </c>
      <c r="C93" s="84" t="s">
        <v>124</v>
      </c>
      <c r="D93" s="83" t="s">
        <v>125</v>
      </c>
      <c r="E93" s="133"/>
      <c r="F93" s="86"/>
      <c r="G93" s="107">
        <v>0</v>
      </c>
      <c r="H93" s="107">
        <v>1000</v>
      </c>
      <c r="I93" s="107">
        <v>50</v>
      </c>
      <c r="J93" s="105"/>
      <c r="K93" s="105">
        <f t="shared" si="24"/>
        <v>1050</v>
      </c>
      <c r="L93" s="92"/>
      <c r="M93" s="20">
        <f t="shared" si="20"/>
        <v>0</v>
      </c>
      <c r="N93" s="20">
        <f t="shared" si="21"/>
        <v>0</v>
      </c>
      <c r="O93" s="20">
        <f t="shared" si="22"/>
        <v>0</v>
      </c>
      <c r="P93" s="20"/>
      <c r="Q93" s="20">
        <f t="shared" si="23"/>
        <v>0</v>
      </c>
      <c r="R93" s="27"/>
    </row>
    <row r="94" spans="1:18" ht="18.75">
      <c r="A94" s="1"/>
      <c r="B94" s="18" t="s">
        <v>71</v>
      </c>
      <c r="C94" s="24" t="s">
        <v>72</v>
      </c>
      <c r="D94" s="114" t="s">
        <v>33</v>
      </c>
      <c r="E94" s="132"/>
      <c r="F94" s="106"/>
      <c r="G94" s="107">
        <v>0</v>
      </c>
      <c r="H94" s="107">
        <v>56</v>
      </c>
      <c r="I94" s="107">
        <v>6</v>
      </c>
      <c r="J94" s="105"/>
      <c r="K94" s="105">
        <f t="shared" si="24"/>
        <v>62</v>
      </c>
      <c r="L94" s="91"/>
      <c r="M94" s="20">
        <f t="shared" si="20"/>
        <v>0</v>
      </c>
      <c r="N94" s="20">
        <f t="shared" si="21"/>
        <v>0</v>
      </c>
      <c r="O94" s="20">
        <f t="shared" si="22"/>
        <v>0</v>
      </c>
      <c r="P94" s="20"/>
      <c r="Q94" s="20">
        <f t="shared" si="23"/>
        <v>0</v>
      </c>
      <c r="R94" s="27"/>
    </row>
    <row r="95" spans="1:18" ht="18.75">
      <c r="A95" s="1"/>
      <c r="B95" s="18" t="s">
        <v>71</v>
      </c>
      <c r="C95" s="24" t="s">
        <v>73</v>
      </c>
      <c r="D95" s="114" t="s">
        <v>33</v>
      </c>
      <c r="E95" s="132"/>
      <c r="F95" s="106"/>
      <c r="G95" s="107">
        <v>0</v>
      </c>
      <c r="H95" s="107">
        <v>56</v>
      </c>
      <c r="I95" s="107">
        <v>6</v>
      </c>
      <c r="J95" s="105"/>
      <c r="K95" s="105">
        <f t="shared" si="24"/>
        <v>62</v>
      </c>
      <c r="L95" s="91"/>
      <c r="M95" s="20">
        <f t="shared" si="20"/>
        <v>0</v>
      </c>
      <c r="N95" s="20">
        <f t="shared" si="21"/>
        <v>0</v>
      </c>
      <c r="O95" s="20">
        <f t="shared" si="22"/>
        <v>0</v>
      </c>
      <c r="P95" s="20"/>
      <c r="Q95" s="20">
        <f t="shared" si="23"/>
        <v>0</v>
      </c>
      <c r="R95" s="27"/>
    </row>
    <row r="96" spans="1:18" ht="18.75">
      <c r="A96" s="1"/>
      <c r="B96" s="18" t="s">
        <v>74</v>
      </c>
      <c r="C96" s="24" t="s">
        <v>75</v>
      </c>
      <c r="D96" s="114" t="s">
        <v>33</v>
      </c>
      <c r="E96" s="132"/>
      <c r="F96" s="106"/>
      <c r="G96" s="107">
        <v>0</v>
      </c>
      <c r="H96" s="107">
        <v>4</v>
      </c>
      <c r="I96" s="107">
        <v>0</v>
      </c>
      <c r="J96" s="105"/>
      <c r="K96" s="105">
        <f t="shared" si="24"/>
        <v>4</v>
      </c>
      <c r="L96" s="91"/>
      <c r="M96" s="20">
        <f t="shared" si="20"/>
        <v>0</v>
      </c>
      <c r="N96" s="20">
        <f t="shared" si="21"/>
        <v>0</v>
      </c>
      <c r="O96" s="20">
        <f t="shared" si="22"/>
        <v>0</v>
      </c>
      <c r="P96" s="20"/>
      <c r="Q96" s="20">
        <f t="shared" si="23"/>
        <v>0</v>
      </c>
      <c r="R96" s="27"/>
    </row>
    <row r="97" spans="1:18" ht="18.75">
      <c r="A97" s="1"/>
      <c r="B97" s="18" t="s">
        <v>76</v>
      </c>
      <c r="C97" s="24" t="s">
        <v>77</v>
      </c>
      <c r="D97" s="114" t="s">
        <v>33</v>
      </c>
      <c r="E97" s="132"/>
      <c r="F97" s="106"/>
      <c r="G97" s="107">
        <v>0</v>
      </c>
      <c r="H97" s="107">
        <v>13</v>
      </c>
      <c r="I97" s="107">
        <v>1</v>
      </c>
      <c r="J97" s="105"/>
      <c r="K97" s="105">
        <f t="shared" si="24"/>
        <v>14</v>
      </c>
      <c r="L97" s="91"/>
      <c r="M97" s="20">
        <f t="shared" si="20"/>
        <v>0</v>
      </c>
      <c r="N97" s="20">
        <f t="shared" si="21"/>
        <v>0</v>
      </c>
      <c r="O97" s="20">
        <f t="shared" si="22"/>
        <v>0</v>
      </c>
      <c r="P97" s="20"/>
      <c r="Q97" s="20">
        <f t="shared" si="23"/>
        <v>0</v>
      </c>
      <c r="R97" s="27"/>
    </row>
    <row r="98" spans="1:18" ht="18.75">
      <c r="A98" s="1"/>
      <c r="B98" s="18" t="s">
        <v>78</v>
      </c>
      <c r="C98" s="24" t="s">
        <v>79</v>
      </c>
      <c r="D98" s="114" t="s">
        <v>33</v>
      </c>
      <c r="E98" s="133"/>
      <c r="F98" s="106"/>
      <c r="G98" s="107">
        <v>0</v>
      </c>
      <c r="H98" s="107">
        <v>180</v>
      </c>
      <c r="I98" s="107">
        <v>18</v>
      </c>
      <c r="J98" s="105"/>
      <c r="K98" s="105">
        <f t="shared" si="24"/>
        <v>198</v>
      </c>
      <c r="L98" s="91"/>
      <c r="M98" s="20">
        <f t="shared" si="20"/>
        <v>0</v>
      </c>
      <c r="N98" s="20">
        <f t="shared" si="21"/>
        <v>0</v>
      </c>
      <c r="O98" s="20">
        <f t="shared" si="22"/>
        <v>0</v>
      </c>
      <c r="P98" s="20"/>
      <c r="Q98" s="20">
        <f t="shared" si="23"/>
        <v>0</v>
      </c>
      <c r="R98" s="27"/>
    </row>
    <row r="99" spans="1:18" ht="18.75">
      <c r="A99" s="1"/>
      <c r="B99" s="18" t="s">
        <v>80</v>
      </c>
      <c r="C99" s="24" t="s">
        <v>81</v>
      </c>
      <c r="D99" s="114" t="s">
        <v>33</v>
      </c>
      <c r="E99" s="132"/>
      <c r="F99" s="106"/>
      <c r="G99" s="107">
        <v>0</v>
      </c>
      <c r="H99" s="107">
        <v>92</v>
      </c>
      <c r="I99" s="107">
        <v>9</v>
      </c>
      <c r="J99" s="105"/>
      <c r="K99" s="105">
        <f t="shared" si="24"/>
        <v>101</v>
      </c>
      <c r="L99" s="91"/>
      <c r="M99" s="20">
        <f t="shared" si="20"/>
        <v>0</v>
      </c>
      <c r="N99" s="20">
        <f t="shared" si="21"/>
        <v>0</v>
      </c>
      <c r="O99" s="20">
        <f t="shared" si="22"/>
        <v>0</v>
      </c>
      <c r="P99" s="20"/>
      <c r="Q99" s="20">
        <f t="shared" si="23"/>
        <v>0</v>
      </c>
      <c r="R99" s="27"/>
    </row>
    <row r="100" spans="1:18" ht="18.75">
      <c r="A100" s="1"/>
      <c r="B100" s="18" t="s">
        <v>82</v>
      </c>
      <c r="C100" s="24" t="s">
        <v>83</v>
      </c>
      <c r="D100" s="114" t="s">
        <v>33</v>
      </c>
      <c r="E100" s="132"/>
      <c r="F100" s="106"/>
      <c r="G100" s="107">
        <v>0</v>
      </c>
      <c r="H100" s="107">
        <v>52</v>
      </c>
      <c r="I100" s="107">
        <v>5</v>
      </c>
      <c r="J100" s="105"/>
      <c r="K100" s="105">
        <f t="shared" si="24"/>
        <v>57</v>
      </c>
      <c r="L100" s="91"/>
      <c r="M100" s="20">
        <f t="shared" si="20"/>
        <v>0</v>
      </c>
      <c r="N100" s="20">
        <f t="shared" si="21"/>
        <v>0</v>
      </c>
      <c r="O100" s="20">
        <f t="shared" si="22"/>
        <v>0</v>
      </c>
      <c r="P100" s="20"/>
      <c r="Q100" s="20">
        <f t="shared" si="23"/>
        <v>0</v>
      </c>
      <c r="R100" s="27"/>
    </row>
    <row r="101" spans="1:18" ht="25.5">
      <c r="A101" s="1"/>
      <c r="B101" s="18" t="s">
        <v>84</v>
      </c>
      <c r="C101" s="24" t="s">
        <v>85</v>
      </c>
      <c r="D101" s="114" t="s">
        <v>33</v>
      </c>
      <c r="E101" s="132"/>
      <c r="F101" s="106"/>
      <c r="G101" s="107">
        <v>0</v>
      </c>
      <c r="H101" s="107">
        <v>52</v>
      </c>
      <c r="I101" s="107">
        <v>5</v>
      </c>
      <c r="J101" s="105"/>
      <c r="K101" s="105">
        <f t="shared" si="24"/>
        <v>57</v>
      </c>
      <c r="L101" s="91"/>
      <c r="M101" s="20">
        <f t="shared" si="20"/>
        <v>0</v>
      </c>
      <c r="N101" s="20">
        <f t="shared" si="21"/>
        <v>0</v>
      </c>
      <c r="O101" s="20">
        <f t="shared" si="22"/>
        <v>0</v>
      </c>
      <c r="P101" s="20"/>
      <c r="Q101" s="20">
        <f t="shared" si="23"/>
        <v>0</v>
      </c>
      <c r="R101" s="27"/>
    </row>
    <row r="102" spans="1:18" ht="25.5">
      <c r="A102" s="1"/>
      <c r="B102" s="18" t="s">
        <v>86</v>
      </c>
      <c r="C102" s="24" t="s">
        <v>87</v>
      </c>
      <c r="D102" s="114" t="s">
        <v>33</v>
      </c>
      <c r="E102" s="132"/>
      <c r="F102" s="106"/>
      <c r="G102" s="107">
        <v>0</v>
      </c>
      <c r="H102" s="107">
        <v>52</v>
      </c>
      <c r="I102" s="107">
        <v>5</v>
      </c>
      <c r="J102" s="105"/>
      <c r="K102" s="105">
        <f t="shared" si="24"/>
        <v>57</v>
      </c>
      <c r="L102" s="91"/>
      <c r="M102" s="20">
        <f t="shared" si="20"/>
        <v>0</v>
      </c>
      <c r="N102" s="20">
        <f t="shared" si="21"/>
        <v>0</v>
      </c>
      <c r="O102" s="20">
        <f t="shared" si="22"/>
        <v>0</v>
      </c>
      <c r="P102" s="20"/>
      <c r="Q102" s="20">
        <f t="shared" si="23"/>
        <v>0</v>
      </c>
      <c r="R102" s="27"/>
    </row>
    <row r="103" spans="1:18" ht="18.75">
      <c r="A103" s="1"/>
      <c r="B103" s="18" t="s">
        <v>88</v>
      </c>
      <c r="C103" s="24" t="s">
        <v>89</v>
      </c>
      <c r="D103" s="114" t="s">
        <v>33</v>
      </c>
      <c r="E103" s="132"/>
      <c r="F103" s="106"/>
      <c r="G103" s="107">
        <v>0</v>
      </c>
      <c r="H103" s="107">
        <v>19</v>
      </c>
      <c r="I103" s="107">
        <v>2</v>
      </c>
      <c r="J103" s="105"/>
      <c r="K103" s="105">
        <f t="shared" si="24"/>
        <v>21</v>
      </c>
      <c r="L103" s="91"/>
      <c r="M103" s="20">
        <f t="shared" si="20"/>
        <v>0</v>
      </c>
      <c r="N103" s="20">
        <f t="shared" si="21"/>
        <v>0</v>
      </c>
      <c r="O103" s="20">
        <f t="shared" si="22"/>
        <v>0</v>
      </c>
      <c r="P103" s="20"/>
      <c r="Q103" s="20">
        <f t="shared" si="23"/>
        <v>0</v>
      </c>
      <c r="R103" s="27"/>
    </row>
    <row r="104" spans="1:18" ht="18.75">
      <c r="A104" s="1"/>
      <c r="B104" s="18" t="s">
        <v>90</v>
      </c>
      <c r="C104" s="24" t="s">
        <v>91</v>
      </c>
      <c r="D104" s="114" t="s">
        <v>33</v>
      </c>
      <c r="E104" s="132"/>
      <c r="F104" s="106"/>
      <c r="G104" s="107">
        <v>0</v>
      </c>
      <c r="H104" s="107">
        <v>22</v>
      </c>
      <c r="I104" s="107">
        <v>2</v>
      </c>
      <c r="J104" s="105"/>
      <c r="K104" s="105">
        <f t="shared" si="24"/>
        <v>24</v>
      </c>
      <c r="L104" s="91"/>
      <c r="M104" s="20">
        <f t="shared" si="20"/>
        <v>0</v>
      </c>
      <c r="N104" s="20">
        <f t="shared" si="21"/>
        <v>0</v>
      </c>
      <c r="O104" s="20">
        <f t="shared" si="22"/>
        <v>0</v>
      </c>
      <c r="P104" s="20"/>
      <c r="Q104" s="20">
        <f t="shared" si="23"/>
        <v>0</v>
      </c>
      <c r="R104" s="27"/>
    </row>
    <row r="105" spans="1:18" ht="18.75">
      <c r="A105" s="1"/>
      <c r="B105" s="18" t="s">
        <v>92</v>
      </c>
      <c r="C105" s="24" t="s">
        <v>93</v>
      </c>
      <c r="D105" s="114" t="s">
        <v>33</v>
      </c>
      <c r="E105" s="132"/>
      <c r="F105" s="106"/>
      <c r="G105" s="107">
        <v>0</v>
      </c>
      <c r="H105" s="107">
        <v>2</v>
      </c>
      <c r="I105" s="107">
        <v>0</v>
      </c>
      <c r="J105" s="105"/>
      <c r="K105" s="105">
        <f t="shared" si="24"/>
        <v>2</v>
      </c>
      <c r="L105" s="91"/>
      <c r="M105" s="20">
        <f t="shared" si="20"/>
        <v>0</v>
      </c>
      <c r="N105" s="20">
        <f t="shared" si="21"/>
        <v>0</v>
      </c>
      <c r="O105" s="20">
        <f t="shared" si="22"/>
        <v>0</v>
      </c>
      <c r="P105" s="20"/>
      <c r="Q105" s="20">
        <f t="shared" si="23"/>
        <v>0</v>
      </c>
      <c r="R105" s="27"/>
    </row>
    <row r="106" spans="1:18" ht="18.75">
      <c r="A106" s="1"/>
      <c r="B106" s="18" t="s">
        <v>94</v>
      </c>
      <c r="C106" s="82" t="s">
        <v>95</v>
      </c>
      <c r="D106" s="114" t="s">
        <v>33</v>
      </c>
      <c r="E106" s="132"/>
      <c r="F106" s="106"/>
      <c r="G106" s="107">
        <v>0</v>
      </c>
      <c r="H106" s="107">
        <v>6360</v>
      </c>
      <c r="I106" s="107">
        <v>320</v>
      </c>
      <c r="J106" s="105"/>
      <c r="K106" s="105">
        <f t="shared" si="24"/>
        <v>6680</v>
      </c>
      <c r="L106" s="91"/>
      <c r="M106" s="20">
        <f t="shared" si="20"/>
        <v>0</v>
      </c>
      <c r="N106" s="20">
        <f t="shared" si="21"/>
        <v>0</v>
      </c>
      <c r="O106" s="20">
        <f t="shared" si="22"/>
        <v>0</v>
      </c>
      <c r="P106" s="20"/>
      <c r="Q106" s="20">
        <f t="shared" si="23"/>
        <v>0</v>
      </c>
      <c r="R106" s="27"/>
    </row>
    <row r="107" spans="1:18" ht="18.75">
      <c r="A107" s="1"/>
      <c r="B107" s="18" t="s">
        <v>96</v>
      </c>
      <c r="C107" s="24" t="s">
        <v>97</v>
      </c>
      <c r="D107" s="114" t="s">
        <v>18</v>
      </c>
      <c r="E107" s="132"/>
      <c r="F107" s="106"/>
      <c r="G107" s="107">
        <v>0</v>
      </c>
      <c r="H107" s="107">
        <v>180</v>
      </c>
      <c r="I107" s="107">
        <v>15</v>
      </c>
      <c r="J107" s="105"/>
      <c r="K107" s="105">
        <f t="shared" si="24"/>
        <v>195</v>
      </c>
      <c r="L107" s="91"/>
      <c r="M107" s="20">
        <f t="shared" si="20"/>
        <v>0</v>
      </c>
      <c r="N107" s="20">
        <f t="shared" si="21"/>
        <v>0</v>
      </c>
      <c r="O107" s="20">
        <f t="shared" si="22"/>
        <v>0</v>
      </c>
      <c r="P107" s="20"/>
      <c r="Q107" s="20">
        <f t="shared" si="23"/>
        <v>0</v>
      </c>
      <c r="R107" s="27"/>
    </row>
    <row r="108" spans="1:18" ht="18.75">
      <c r="A108" s="1"/>
      <c r="B108" s="11"/>
      <c r="C108" s="21"/>
      <c r="D108" s="11"/>
      <c r="E108" s="134"/>
      <c r="F108" s="11"/>
      <c r="G108" s="13"/>
      <c r="H108" s="13"/>
      <c r="I108" s="13"/>
      <c r="J108" s="13"/>
      <c r="K108" s="13"/>
      <c r="L108" s="13"/>
      <c r="M108" s="23">
        <f>SUM(M87:M107)</f>
        <v>0</v>
      </c>
      <c r="N108" s="23">
        <f>SUM(N87:N107)</f>
        <v>0</v>
      </c>
      <c r="O108" s="23">
        <f>SUM(O87:O107)</f>
        <v>0</v>
      </c>
      <c r="P108" s="23">
        <f>SUM(P87:P107)</f>
        <v>0</v>
      </c>
      <c r="Q108" s="23">
        <f>SUM(Q87:Q107)</f>
        <v>0</v>
      </c>
      <c r="R108" s="13"/>
    </row>
    <row r="109" spans="1:18" s="136" customFormat="1" ht="18.75">
      <c r="A109" s="1"/>
      <c r="B109" s="11"/>
      <c r="C109" s="21"/>
      <c r="D109" s="11"/>
      <c r="E109" s="134"/>
      <c r="F109" s="11"/>
      <c r="G109" s="13"/>
      <c r="H109" s="13"/>
      <c r="I109" s="13"/>
      <c r="J109" s="13"/>
      <c r="K109" s="13"/>
      <c r="L109" s="13"/>
      <c r="M109" s="23"/>
      <c r="N109" s="23"/>
      <c r="O109" s="23"/>
      <c r="P109" s="23"/>
      <c r="Q109" s="23"/>
      <c r="R109" s="13"/>
    </row>
    <row r="110" spans="1:18" s="136" customFormat="1" ht="18.75">
      <c r="A110" s="1"/>
      <c r="B110" s="141"/>
      <c r="C110" s="21"/>
      <c r="D110" s="11"/>
      <c r="E110" s="126"/>
      <c r="F110" s="11"/>
      <c r="G110" s="231" t="s">
        <v>141</v>
      </c>
      <c r="H110" s="204"/>
      <c r="I110" s="205"/>
      <c r="J110" s="13"/>
      <c r="K110" s="13"/>
      <c r="L110" s="13"/>
      <c r="M110" s="231" t="s">
        <v>141</v>
      </c>
      <c r="N110" s="204"/>
      <c r="O110" s="205"/>
      <c r="P110" s="13"/>
      <c r="Q110" s="17" t="s">
        <v>15</v>
      </c>
      <c r="R110" s="13"/>
    </row>
    <row r="111" spans="1:18" s="136" customFormat="1" ht="18.75">
      <c r="A111" s="1"/>
      <c r="B111" s="18" t="s">
        <v>23</v>
      </c>
      <c r="C111" s="113" t="s">
        <v>142</v>
      </c>
      <c r="D111" s="111" t="s">
        <v>100</v>
      </c>
      <c r="E111" s="132"/>
      <c r="F111" s="101"/>
      <c r="G111" s="112">
        <v>0.29000000000000004</v>
      </c>
      <c r="H111" s="112">
        <v>0</v>
      </c>
      <c r="I111" s="112">
        <v>0</v>
      </c>
      <c r="J111" s="26"/>
      <c r="K111" s="19">
        <f>+I111+H111+G111</f>
        <v>0.29000000000000004</v>
      </c>
      <c r="L111" s="27"/>
      <c r="M111" s="20">
        <f>E111*G111</f>
        <v>0</v>
      </c>
      <c r="N111" s="20">
        <f>+H111*E111</f>
        <v>0</v>
      </c>
      <c r="O111" s="20">
        <f>+I111*E111</f>
        <v>0</v>
      </c>
      <c r="P111" s="13"/>
      <c r="Q111" s="20">
        <f>+O111+N111+M111</f>
        <v>0</v>
      </c>
      <c r="R111" s="13"/>
    </row>
    <row r="112" spans="1:18" s="136" customFormat="1" ht="18.75">
      <c r="A112" s="1"/>
      <c r="B112" s="18" t="s">
        <v>143</v>
      </c>
      <c r="C112" s="110" t="s">
        <v>144</v>
      </c>
      <c r="D112" s="111" t="s">
        <v>16</v>
      </c>
      <c r="E112" s="132"/>
      <c r="F112" s="101"/>
      <c r="G112" s="112">
        <v>43.68</v>
      </c>
      <c r="H112" s="112">
        <v>0</v>
      </c>
      <c r="I112" s="112">
        <v>0</v>
      </c>
      <c r="J112" s="26"/>
      <c r="K112" s="19">
        <f aca="true" t="shared" si="25" ref="K112:K134">+I112+H112+G112</f>
        <v>43.68</v>
      </c>
      <c r="L112" s="27"/>
      <c r="M112" s="20">
        <f aca="true" t="shared" si="26" ref="M112:M134">E112*G112</f>
        <v>0</v>
      </c>
      <c r="N112" s="20">
        <f aca="true" t="shared" si="27" ref="N112:N134">+H112*E112</f>
        <v>0</v>
      </c>
      <c r="O112" s="20">
        <f aca="true" t="shared" si="28" ref="O112:O134">+I112*E112</f>
        <v>0</v>
      </c>
      <c r="P112" s="13"/>
      <c r="Q112" s="20">
        <f aca="true" t="shared" si="29" ref="Q112:Q134">+O112+N112+M112</f>
        <v>0</v>
      </c>
      <c r="R112" s="13"/>
    </row>
    <row r="113" spans="1:18" s="136" customFormat="1" ht="18.75">
      <c r="A113" s="1"/>
      <c r="B113" s="18" t="s">
        <v>26</v>
      </c>
      <c r="C113" s="127" t="s">
        <v>218</v>
      </c>
      <c r="D113" s="111" t="s">
        <v>16</v>
      </c>
      <c r="E113" s="132"/>
      <c r="F113" s="11"/>
      <c r="G113" s="112">
        <v>23357.5</v>
      </c>
      <c r="H113" s="112">
        <v>0</v>
      </c>
      <c r="I113" s="112">
        <v>0</v>
      </c>
      <c r="J113" s="13"/>
      <c r="K113" s="19">
        <f t="shared" si="25"/>
        <v>23357.5</v>
      </c>
      <c r="L113" s="27"/>
      <c r="M113" s="20">
        <f t="shared" si="26"/>
        <v>0</v>
      </c>
      <c r="N113" s="20">
        <f t="shared" si="27"/>
        <v>0</v>
      </c>
      <c r="O113" s="20">
        <f t="shared" si="28"/>
        <v>0</v>
      </c>
      <c r="P113" s="13"/>
      <c r="Q113" s="20">
        <f t="shared" si="29"/>
        <v>0</v>
      </c>
      <c r="R113" s="13"/>
    </row>
    <row r="114" spans="1:18" s="136" customFormat="1" ht="18.75">
      <c r="A114" s="1"/>
      <c r="B114" s="18" t="s">
        <v>172</v>
      </c>
      <c r="C114" s="113" t="s">
        <v>173</v>
      </c>
      <c r="D114" s="111" t="s">
        <v>18</v>
      </c>
      <c r="E114" s="132"/>
      <c r="F114" s="11"/>
      <c r="G114" s="112">
        <v>10</v>
      </c>
      <c r="H114" s="112">
        <v>0</v>
      </c>
      <c r="I114" s="112">
        <v>0</v>
      </c>
      <c r="J114" s="13"/>
      <c r="K114" s="19">
        <f t="shared" si="25"/>
        <v>10</v>
      </c>
      <c r="L114" s="27"/>
      <c r="M114" s="20">
        <f t="shared" si="26"/>
        <v>0</v>
      </c>
      <c r="N114" s="20">
        <f t="shared" si="27"/>
        <v>0</v>
      </c>
      <c r="O114" s="20">
        <f t="shared" si="28"/>
        <v>0</v>
      </c>
      <c r="P114" s="13"/>
      <c r="Q114" s="20">
        <f t="shared" si="29"/>
        <v>0</v>
      </c>
      <c r="R114" s="13"/>
    </row>
    <row r="115" spans="1:18" s="136" customFormat="1" ht="18.75">
      <c r="A115" s="1"/>
      <c r="B115" s="18" t="s">
        <v>145</v>
      </c>
      <c r="C115" s="113" t="s">
        <v>146</v>
      </c>
      <c r="D115" s="111" t="s">
        <v>16</v>
      </c>
      <c r="E115" s="132"/>
      <c r="F115" s="11"/>
      <c r="G115" s="112">
        <v>1838</v>
      </c>
      <c r="H115" s="112">
        <v>0</v>
      </c>
      <c r="I115" s="112">
        <v>0</v>
      </c>
      <c r="J115" s="13"/>
      <c r="K115" s="19">
        <f t="shared" si="25"/>
        <v>1838</v>
      </c>
      <c r="L115" s="27"/>
      <c r="M115" s="20">
        <f t="shared" si="26"/>
        <v>0</v>
      </c>
      <c r="N115" s="20">
        <f t="shared" si="27"/>
        <v>0</v>
      </c>
      <c r="O115" s="20">
        <f t="shared" si="28"/>
        <v>0</v>
      </c>
      <c r="P115" s="13"/>
      <c r="Q115" s="20">
        <f t="shared" si="29"/>
        <v>0</v>
      </c>
      <c r="R115" s="13"/>
    </row>
    <row r="116" spans="1:18" s="153" customFormat="1" ht="18.75">
      <c r="A116" s="1"/>
      <c r="B116" s="18" t="s">
        <v>47</v>
      </c>
      <c r="C116" s="170" t="s">
        <v>219</v>
      </c>
      <c r="D116" s="111" t="s">
        <v>22</v>
      </c>
      <c r="E116" s="132"/>
      <c r="F116" s="11"/>
      <c r="G116" s="112">
        <v>147040</v>
      </c>
      <c r="H116" s="112">
        <v>0</v>
      </c>
      <c r="I116" s="112">
        <v>0</v>
      </c>
      <c r="J116" s="13"/>
      <c r="K116" s="19">
        <f t="shared" si="25"/>
        <v>147040</v>
      </c>
      <c r="L116" s="27"/>
      <c r="M116" s="20">
        <f>E116*G116</f>
        <v>0</v>
      </c>
      <c r="N116" s="20">
        <f>+H116*E116</f>
        <v>0</v>
      </c>
      <c r="O116" s="20">
        <f>+I116*E116</f>
        <v>0</v>
      </c>
      <c r="P116" s="13"/>
      <c r="Q116" s="20">
        <f t="shared" si="29"/>
        <v>0</v>
      </c>
      <c r="R116" s="13"/>
    </row>
    <row r="117" spans="1:18" s="136" customFormat="1" ht="18.75">
      <c r="A117" s="1"/>
      <c r="B117" s="18" t="s">
        <v>147</v>
      </c>
      <c r="C117" s="113" t="s">
        <v>148</v>
      </c>
      <c r="D117" s="111" t="s">
        <v>16</v>
      </c>
      <c r="E117" s="132"/>
      <c r="F117" s="11"/>
      <c r="G117" s="112">
        <v>868</v>
      </c>
      <c r="H117" s="112">
        <v>0</v>
      </c>
      <c r="I117" s="112">
        <v>0</v>
      </c>
      <c r="J117" s="13"/>
      <c r="K117" s="19">
        <f t="shared" si="25"/>
        <v>868</v>
      </c>
      <c r="L117" s="27"/>
      <c r="M117" s="20">
        <f t="shared" si="26"/>
        <v>0</v>
      </c>
      <c r="N117" s="20">
        <f t="shared" si="27"/>
        <v>0</v>
      </c>
      <c r="O117" s="20">
        <f t="shared" si="28"/>
        <v>0</v>
      </c>
      <c r="P117" s="13"/>
      <c r="Q117" s="20">
        <f t="shared" si="29"/>
        <v>0</v>
      </c>
      <c r="R117" s="13"/>
    </row>
    <row r="118" spans="1:18" s="136" customFormat="1" ht="18.75">
      <c r="A118" s="1"/>
      <c r="B118" s="18" t="s">
        <v>166</v>
      </c>
      <c r="C118" s="170" t="s">
        <v>220</v>
      </c>
      <c r="D118" s="111" t="s">
        <v>19</v>
      </c>
      <c r="E118" s="132"/>
      <c r="F118" s="11"/>
      <c r="G118" s="112">
        <v>607</v>
      </c>
      <c r="H118" s="112">
        <v>0</v>
      </c>
      <c r="I118" s="112">
        <v>0</v>
      </c>
      <c r="J118" s="13"/>
      <c r="K118" s="19">
        <f t="shared" si="25"/>
        <v>607</v>
      </c>
      <c r="L118" s="27"/>
      <c r="M118" s="20">
        <f t="shared" si="26"/>
        <v>0</v>
      </c>
      <c r="N118" s="20">
        <f t="shared" si="27"/>
        <v>0</v>
      </c>
      <c r="O118" s="20">
        <f t="shared" si="28"/>
        <v>0</v>
      </c>
      <c r="P118" s="13"/>
      <c r="Q118" s="20">
        <f t="shared" si="29"/>
        <v>0</v>
      </c>
      <c r="R118" s="13"/>
    </row>
    <row r="119" spans="1:18" s="136" customFormat="1" ht="18.75">
      <c r="A119" s="1"/>
      <c r="B119" s="163" t="s">
        <v>221</v>
      </c>
      <c r="C119" s="24" t="s">
        <v>215</v>
      </c>
      <c r="D119" s="111" t="s">
        <v>19</v>
      </c>
      <c r="E119" s="132"/>
      <c r="F119" s="11"/>
      <c r="G119" s="112">
        <v>1190.9</v>
      </c>
      <c r="H119" s="112">
        <v>0</v>
      </c>
      <c r="I119" s="112">
        <v>0</v>
      </c>
      <c r="J119" s="13"/>
      <c r="K119" s="19">
        <f t="shared" si="25"/>
        <v>1190.9</v>
      </c>
      <c r="L119" s="27"/>
      <c r="M119" s="20">
        <f t="shared" si="26"/>
        <v>0</v>
      </c>
      <c r="N119" s="20">
        <f t="shared" si="27"/>
        <v>0</v>
      </c>
      <c r="O119" s="20">
        <f t="shared" si="28"/>
        <v>0</v>
      </c>
      <c r="P119" s="13"/>
      <c r="Q119" s="20">
        <f t="shared" si="29"/>
        <v>0</v>
      </c>
      <c r="R119" s="13"/>
    </row>
    <row r="120" spans="1:18" s="136" customFormat="1" ht="18.75">
      <c r="A120" s="1"/>
      <c r="B120" s="18" t="s">
        <v>47</v>
      </c>
      <c r="C120" s="142" t="s">
        <v>149</v>
      </c>
      <c r="D120" s="111" t="s">
        <v>22</v>
      </c>
      <c r="E120" s="132"/>
      <c r="F120" s="11"/>
      <c r="G120" s="112">
        <v>69440</v>
      </c>
      <c r="H120" s="112">
        <v>0</v>
      </c>
      <c r="I120" s="112">
        <v>0</v>
      </c>
      <c r="J120" s="13"/>
      <c r="K120" s="19">
        <f t="shared" si="25"/>
        <v>69440</v>
      </c>
      <c r="L120" s="27"/>
      <c r="M120" s="20">
        <f t="shared" si="26"/>
        <v>0</v>
      </c>
      <c r="N120" s="20">
        <f t="shared" si="27"/>
        <v>0</v>
      </c>
      <c r="O120" s="20">
        <f t="shared" si="28"/>
        <v>0</v>
      </c>
      <c r="P120" s="13"/>
      <c r="Q120" s="20">
        <f t="shared" si="29"/>
        <v>0</v>
      </c>
      <c r="R120" s="13"/>
    </row>
    <row r="121" spans="1:18" s="136" customFormat="1" ht="25.5">
      <c r="A121" s="1"/>
      <c r="B121" s="18" t="s">
        <v>161</v>
      </c>
      <c r="C121" s="142" t="s">
        <v>162</v>
      </c>
      <c r="D121" s="111" t="s">
        <v>16</v>
      </c>
      <c r="E121" s="132"/>
      <c r="F121" s="11"/>
      <c r="G121" s="112">
        <v>27</v>
      </c>
      <c r="H121" s="112">
        <v>0</v>
      </c>
      <c r="I121" s="112">
        <v>0</v>
      </c>
      <c r="J121" s="13"/>
      <c r="K121" s="19">
        <f t="shared" si="25"/>
        <v>27</v>
      </c>
      <c r="L121" s="27"/>
      <c r="M121" s="20">
        <f t="shared" si="26"/>
        <v>0</v>
      </c>
      <c r="N121" s="20">
        <f t="shared" si="27"/>
        <v>0</v>
      </c>
      <c r="O121" s="20">
        <f t="shared" si="28"/>
        <v>0</v>
      </c>
      <c r="P121" s="13"/>
      <c r="Q121" s="20">
        <f t="shared" si="29"/>
        <v>0</v>
      </c>
      <c r="R121" s="13"/>
    </row>
    <row r="122" spans="1:18" s="136" customFormat="1" ht="18.75">
      <c r="A122" s="1"/>
      <c r="B122" s="18" t="s">
        <v>163</v>
      </c>
      <c r="C122" s="142" t="s">
        <v>164</v>
      </c>
      <c r="D122" s="111" t="s">
        <v>19</v>
      </c>
      <c r="E122" s="132"/>
      <c r="F122" s="11"/>
      <c r="G122" s="112">
        <v>292.5</v>
      </c>
      <c r="H122" s="112">
        <v>0</v>
      </c>
      <c r="I122" s="112">
        <v>0</v>
      </c>
      <c r="J122" s="13"/>
      <c r="K122" s="19">
        <f t="shared" si="25"/>
        <v>292.5</v>
      </c>
      <c r="L122" s="27"/>
      <c r="M122" s="20">
        <f t="shared" si="26"/>
        <v>0</v>
      </c>
      <c r="N122" s="20">
        <f t="shared" si="27"/>
        <v>0</v>
      </c>
      <c r="O122" s="20">
        <f t="shared" si="28"/>
        <v>0</v>
      </c>
      <c r="P122" s="13"/>
      <c r="Q122" s="20">
        <f t="shared" si="29"/>
        <v>0</v>
      </c>
      <c r="R122" s="13"/>
    </row>
    <row r="123" spans="1:18" s="136" customFormat="1" ht="18.75">
      <c r="A123" s="1"/>
      <c r="B123" s="18" t="s">
        <v>30</v>
      </c>
      <c r="C123" s="142" t="s">
        <v>165</v>
      </c>
      <c r="D123" s="111" t="s">
        <v>19</v>
      </c>
      <c r="E123" s="132"/>
      <c r="F123" s="11"/>
      <c r="G123" s="112">
        <v>18699.3</v>
      </c>
      <c r="H123" s="112">
        <v>0</v>
      </c>
      <c r="I123" s="112">
        <v>0</v>
      </c>
      <c r="J123" s="13"/>
      <c r="K123" s="19">
        <f t="shared" si="25"/>
        <v>18699.3</v>
      </c>
      <c r="L123" s="27"/>
      <c r="M123" s="20">
        <f t="shared" si="26"/>
        <v>0</v>
      </c>
      <c r="N123" s="20">
        <f t="shared" si="27"/>
        <v>0</v>
      </c>
      <c r="O123" s="20">
        <f t="shared" si="28"/>
        <v>0</v>
      </c>
      <c r="P123" s="13"/>
      <c r="Q123" s="20">
        <f t="shared" si="29"/>
        <v>0</v>
      </c>
      <c r="R123" s="13"/>
    </row>
    <row r="124" spans="1:18" s="136" customFormat="1" ht="25.5">
      <c r="A124" s="1"/>
      <c r="B124" s="18" t="s">
        <v>28</v>
      </c>
      <c r="C124" s="142" t="s">
        <v>150</v>
      </c>
      <c r="D124" s="111" t="s">
        <v>16</v>
      </c>
      <c r="E124" s="132"/>
      <c r="F124" s="11"/>
      <c r="G124" s="112">
        <v>44.48</v>
      </c>
      <c r="H124" s="112">
        <v>0</v>
      </c>
      <c r="I124" s="112">
        <v>0</v>
      </c>
      <c r="J124" s="13"/>
      <c r="K124" s="19">
        <f t="shared" si="25"/>
        <v>44.48</v>
      </c>
      <c r="L124" s="27"/>
      <c r="M124" s="20">
        <f t="shared" si="26"/>
        <v>0</v>
      </c>
      <c r="N124" s="20">
        <f t="shared" si="27"/>
        <v>0</v>
      </c>
      <c r="O124" s="20">
        <f t="shared" si="28"/>
        <v>0</v>
      </c>
      <c r="P124" s="13"/>
      <c r="Q124" s="20">
        <f t="shared" si="29"/>
        <v>0</v>
      </c>
      <c r="R124" s="13"/>
    </row>
    <row r="125" spans="1:18" s="136" customFormat="1" ht="18.75">
      <c r="A125" s="1"/>
      <c r="B125" s="18" t="s">
        <v>158</v>
      </c>
      <c r="C125" s="142" t="s">
        <v>159</v>
      </c>
      <c r="D125" s="111" t="s">
        <v>19</v>
      </c>
      <c r="E125" s="132"/>
      <c r="F125" s="11"/>
      <c r="G125" s="112">
        <v>375</v>
      </c>
      <c r="H125" s="112">
        <v>0</v>
      </c>
      <c r="I125" s="112">
        <v>0</v>
      </c>
      <c r="J125" s="13"/>
      <c r="K125" s="19">
        <f t="shared" si="25"/>
        <v>375</v>
      </c>
      <c r="L125" s="27"/>
      <c r="M125" s="20">
        <f t="shared" si="26"/>
        <v>0</v>
      </c>
      <c r="N125" s="20">
        <f t="shared" si="27"/>
        <v>0</v>
      </c>
      <c r="O125" s="20">
        <f t="shared" si="28"/>
        <v>0</v>
      </c>
      <c r="P125" s="13"/>
      <c r="Q125" s="20">
        <f t="shared" si="29"/>
        <v>0</v>
      </c>
      <c r="R125" s="13"/>
    </row>
    <row r="126" spans="1:18" s="136" customFormat="1" ht="18.75">
      <c r="A126" s="1"/>
      <c r="B126" s="18" t="s">
        <v>151</v>
      </c>
      <c r="C126" s="113" t="s">
        <v>152</v>
      </c>
      <c r="D126" s="111" t="s">
        <v>19</v>
      </c>
      <c r="E126" s="132"/>
      <c r="F126" s="11"/>
      <c r="G126" s="112">
        <v>1718</v>
      </c>
      <c r="H126" s="112">
        <v>0</v>
      </c>
      <c r="I126" s="112">
        <v>0</v>
      </c>
      <c r="J126" s="13"/>
      <c r="K126" s="19">
        <f t="shared" si="25"/>
        <v>1718</v>
      </c>
      <c r="L126" s="27"/>
      <c r="M126" s="20">
        <f t="shared" si="26"/>
        <v>0</v>
      </c>
      <c r="N126" s="20">
        <f t="shared" si="27"/>
        <v>0</v>
      </c>
      <c r="O126" s="20">
        <f t="shared" si="28"/>
        <v>0</v>
      </c>
      <c r="P126" s="13"/>
      <c r="Q126" s="20">
        <f t="shared" si="29"/>
        <v>0</v>
      </c>
      <c r="R126" s="13"/>
    </row>
    <row r="127" spans="1:18" s="136" customFormat="1" ht="18.75">
      <c r="A127" s="1"/>
      <c r="B127" s="18" t="s">
        <v>160</v>
      </c>
      <c r="C127" s="113" t="s">
        <v>153</v>
      </c>
      <c r="D127" s="111" t="s">
        <v>16</v>
      </c>
      <c r="E127" s="132"/>
      <c r="F127" s="11"/>
      <c r="G127" s="112">
        <v>515.4</v>
      </c>
      <c r="H127" s="112">
        <v>0</v>
      </c>
      <c r="I127" s="112">
        <v>0</v>
      </c>
      <c r="J127" s="13"/>
      <c r="K127" s="19">
        <f t="shared" si="25"/>
        <v>515.4</v>
      </c>
      <c r="L127" s="27"/>
      <c r="M127" s="20">
        <f t="shared" si="26"/>
        <v>0</v>
      </c>
      <c r="N127" s="20">
        <f t="shared" si="27"/>
        <v>0</v>
      </c>
      <c r="O127" s="20">
        <f t="shared" si="28"/>
        <v>0</v>
      </c>
      <c r="P127" s="13"/>
      <c r="Q127" s="20">
        <f t="shared" si="29"/>
        <v>0</v>
      </c>
      <c r="R127" s="13"/>
    </row>
    <row r="128" spans="1:18" s="136" customFormat="1" ht="25.5">
      <c r="A128" s="1"/>
      <c r="B128" s="18" t="s">
        <v>154</v>
      </c>
      <c r="C128" s="113" t="s">
        <v>155</v>
      </c>
      <c r="D128" s="111" t="s">
        <v>22</v>
      </c>
      <c r="E128" s="132"/>
      <c r="F128" s="11"/>
      <c r="G128" s="112">
        <v>41232</v>
      </c>
      <c r="H128" s="112">
        <v>0</v>
      </c>
      <c r="I128" s="112">
        <v>0</v>
      </c>
      <c r="J128" s="13"/>
      <c r="K128" s="19">
        <f t="shared" si="25"/>
        <v>41232</v>
      </c>
      <c r="L128" s="27"/>
      <c r="M128" s="20">
        <f t="shared" si="26"/>
        <v>0</v>
      </c>
      <c r="N128" s="20">
        <f t="shared" si="27"/>
        <v>0</v>
      </c>
      <c r="O128" s="20">
        <f t="shared" si="28"/>
        <v>0</v>
      </c>
      <c r="P128" s="13"/>
      <c r="Q128" s="20">
        <f t="shared" si="29"/>
        <v>0</v>
      </c>
      <c r="R128" s="13"/>
    </row>
    <row r="129" spans="1:18" s="136" customFormat="1" ht="18.75">
      <c r="A129" s="1"/>
      <c r="B129" s="18" t="s">
        <v>20</v>
      </c>
      <c r="C129" s="113" t="s">
        <v>156</v>
      </c>
      <c r="D129" s="111" t="s">
        <v>16</v>
      </c>
      <c r="E129" s="132"/>
      <c r="F129" s="11"/>
      <c r="G129" s="112">
        <v>343.6</v>
      </c>
      <c r="H129" s="112">
        <v>0</v>
      </c>
      <c r="I129" s="112">
        <v>0</v>
      </c>
      <c r="J129" s="13"/>
      <c r="K129" s="19">
        <f t="shared" si="25"/>
        <v>343.6</v>
      </c>
      <c r="L129" s="27"/>
      <c r="M129" s="20">
        <f t="shared" si="26"/>
        <v>0</v>
      </c>
      <c r="N129" s="20">
        <f t="shared" si="27"/>
        <v>0</v>
      </c>
      <c r="O129" s="20">
        <f t="shared" si="28"/>
        <v>0</v>
      </c>
      <c r="P129" s="13"/>
      <c r="Q129" s="20">
        <f t="shared" si="29"/>
        <v>0</v>
      </c>
      <c r="R129" s="13"/>
    </row>
    <row r="130" spans="1:18" s="136" customFormat="1" ht="18.75">
      <c r="A130" s="1"/>
      <c r="B130" s="18" t="s">
        <v>154</v>
      </c>
      <c r="C130" s="113" t="s">
        <v>157</v>
      </c>
      <c r="D130" s="111" t="s">
        <v>22</v>
      </c>
      <c r="E130" s="132"/>
      <c r="F130" s="11"/>
      <c r="G130" s="112">
        <v>27488</v>
      </c>
      <c r="H130" s="112">
        <v>0</v>
      </c>
      <c r="I130" s="112">
        <v>0</v>
      </c>
      <c r="J130" s="13"/>
      <c r="K130" s="19">
        <f t="shared" si="25"/>
        <v>27488</v>
      </c>
      <c r="L130" s="27"/>
      <c r="M130" s="20">
        <f t="shared" si="26"/>
        <v>0</v>
      </c>
      <c r="N130" s="20">
        <f t="shared" si="27"/>
        <v>0</v>
      </c>
      <c r="O130" s="20">
        <f t="shared" si="28"/>
        <v>0</v>
      </c>
      <c r="P130" s="13"/>
      <c r="Q130" s="20">
        <f t="shared" si="29"/>
        <v>0</v>
      </c>
      <c r="R130" s="13"/>
    </row>
    <row r="131" spans="1:18" s="136" customFormat="1" ht="18.75">
      <c r="A131" s="1"/>
      <c r="B131" s="18" t="s">
        <v>167</v>
      </c>
      <c r="C131" s="113" t="s">
        <v>60</v>
      </c>
      <c r="D131" s="111" t="s">
        <v>168</v>
      </c>
      <c r="E131" s="132"/>
      <c r="F131" s="11"/>
      <c r="G131" s="112">
        <v>2086</v>
      </c>
      <c r="H131" s="112">
        <v>0</v>
      </c>
      <c r="I131" s="112">
        <v>0</v>
      </c>
      <c r="J131" s="13"/>
      <c r="K131" s="19">
        <f t="shared" si="25"/>
        <v>2086</v>
      </c>
      <c r="L131" s="27"/>
      <c r="M131" s="20">
        <f t="shared" si="26"/>
        <v>0</v>
      </c>
      <c r="N131" s="20">
        <f t="shared" si="27"/>
        <v>0</v>
      </c>
      <c r="O131" s="20">
        <f t="shared" si="28"/>
        <v>0</v>
      </c>
      <c r="P131" s="13"/>
      <c r="Q131" s="20">
        <f t="shared" si="29"/>
        <v>0</v>
      </c>
      <c r="R131" s="13"/>
    </row>
    <row r="132" spans="1:18" s="136" customFormat="1" ht="25.5">
      <c r="A132" s="1"/>
      <c r="B132" s="18" t="s">
        <v>169</v>
      </c>
      <c r="C132" s="113" t="s">
        <v>170</v>
      </c>
      <c r="D132" s="111" t="s">
        <v>19</v>
      </c>
      <c r="E132" s="132"/>
      <c r="F132" s="11"/>
      <c r="G132" s="112">
        <v>1490</v>
      </c>
      <c r="H132" s="112">
        <v>0</v>
      </c>
      <c r="I132" s="112">
        <v>0</v>
      </c>
      <c r="J132" s="13"/>
      <c r="K132" s="19">
        <f t="shared" si="25"/>
        <v>1490</v>
      </c>
      <c r="L132" s="27"/>
      <c r="M132" s="20">
        <f t="shared" si="26"/>
        <v>0</v>
      </c>
      <c r="N132" s="20">
        <f t="shared" si="27"/>
        <v>0</v>
      </c>
      <c r="O132" s="20">
        <f t="shared" si="28"/>
        <v>0</v>
      </c>
      <c r="P132" s="13"/>
      <c r="Q132" s="20">
        <f t="shared" si="29"/>
        <v>0</v>
      </c>
      <c r="R132" s="13"/>
    </row>
    <row r="133" spans="1:18" s="136" customFormat="1" ht="25.5">
      <c r="A133" s="1"/>
      <c r="B133" s="18" t="s">
        <v>154</v>
      </c>
      <c r="C133" s="113" t="s">
        <v>171</v>
      </c>
      <c r="D133" s="111" t="s">
        <v>22</v>
      </c>
      <c r="E133" s="132"/>
      <c r="F133" s="11"/>
      <c r="G133" s="112">
        <v>119200</v>
      </c>
      <c r="H133" s="112">
        <v>0</v>
      </c>
      <c r="I133" s="112">
        <v>0</v>
      </c>
      <c r="J133" s="13"/>
      <c r="K133" s="19">
        <f t="shared" si="25"/>
        <v>119200</v>
      </c>
      <c r="L133" s="27"/>
      <c r="M133" s="20">
        <f t="shared" si="26"/>
        <v>0</v>
      </c>
      <c r="N133" s="20">
        <f t="shared" si="27"/>
        <v>0</v>
      </c>
      <c r="O133" s="20">
        <f t="shared" si="28"/>
        <v>0</v>
      </c>
      <c r="P133" s="13"/>
      <c r="Q133" s="20">
        <f t="shared" si="29"/>
        <v>0</v>
      </c>
      <c r="R133" s="13"/>
    </row>
    <row r="134" spans="1:18" s="136" customFormat="1" ht="18.75">
      <c r="A134" s="1"/>
      <c r="B134" s="18" t="s">
        <v>96</v>
      </c>
      <c r="C134" s="127" t="s">
        <v>222</v>
      </c>
      <c r="D134" s="111" t="s">
        <v>18</v>
      </c>
      <c r="E134" s="132"/>
      <c r="F134" s="11"/>
      <c r="G134" s="112">
        <v>10</v>
      </c>
      <c r="H134" s="112">
        <v>0</v>
      </c>
      <c r="I134" s="112">
        <v>0</v>
      </c>
      <c r="J134" s="13"/>
      <c r="K134" s="19">
        <f t="shared" si="25"/>
        <v>10</v>
      </c>
      <c r="L134" s="27"/>
      <c r="M134" s="20">
        <f t="shared" si="26"/>
        <v>0</v>
      </c>
      <c r="N134" s="20">
        <f t="shared" si="27"/>
        <v>0</v>
      </c>
      <c r="O134" s="20">
        <f t="shared" si="28"/>
        <v>0</v>
      </c>
      <c r="P134" s="13"/>
      <c r="Q134" s="20">
        <f t="shared" si="29"/>
        <v>0</v>
      </c>
      <c r="R134" s="13"/>
    </row>
    <row r="135" spans="1:18" s="136" customFormat="1" ht="18.75">
      <c r="A135" s="1"/>
      <c r="B135" s="140"/>
      <c r="C135" s="137"/>
      <c r="D135" s="138"/>
      <c r="E135" s="139"/>
      <c r="F135" s="11"/>
      <c r="G135" s="13"/>
      <c r="H135" s="13"/>
      <c r="I135" s="13"/>
      <c r="J135" s="13"/>
      <c r="K135" s="13"/>
      <c r="L135" s="13"/>
      <c r="M135" s="23">
        <f>SUM(M111:M134)</f>
        <v>0</v>
      </c>
      <c r="N135" s="23">
        <f>SUM(N111:N134)</f>
        <v>0</v>
      </c>
      <c r="O135" s="23">
        <f>SUM(O111:O134)</f>
        <v>0</v>
      </c>
      <c r="P135" s="13"/>
      <c r="Q135" s="23">
        <f>SUM(Q111:Q134)</f>
        <v>0</v>
      </c>
      <c r="R135" s="13"/>
    </row>
    <row r="136" spans="1:18" ht="18.75">
      <c r="A136" s="1"/>
      <c r="B136" s="11"/>
      <c r="C136" s="21"/>
      <c r="D136" s="11"/>
      <c r="E136" s="126"/>
      <c r="F136" s="11"/>
      <c r="G136" s="13"/>
      <c r="H136" s="13"/>
      <c r="I136" s="13"/>
      <c r="J136" s="13"/>
      <c r="K136" s="13"/>
      <c r="L136" s="13"/>
      <c r="M136" s="14"/>
      <c r="N136" s="13"/>
      <c r="O136" s="14"/>
      <c r="P136" s="13"/>
      <c r="Q136" s="14"/>
      <c r="R136" s="13"/>
    </row>
    <row r="137" spans="1:18" ht="18.75">
      <c r="A137" s="1"/>
      <c r="B137" s="11"/>
      <c r="C137" s="21"/>
      <c r="D137" s="11"/>
      <c r="E137" s="126"/>
      <c r="F137" s="11"/>
      <c r="G137" s="203" t="s">
        <v>137</v>
      </c>
      <c r="H137" s="204"/>
      <c r="I137" s="205"/>
      <c r="J137" s="13"/>
      <c r="K137" s="15" t="s">
        <v>14</v>
      </c>
      <c r="L137" s="16"/>
      <c r="M137" s="203" t="s">
        <v>137</v>
      </c>
      <c r="N137" s="204"/>
      <c r="O137" s="205"/>
      <c r="P137" s="13"/>
      <c r="Q137" s="17" t="s">
        <v>15</v>
      </c>
      <c r="R137" s="13"/>
    </row>
    <row r="138" spans="1:18" ht="18.75">
      <c r="A138" s="1"/>
      <c r="B138" s="11"/>
      <c r="C138" s="21"/>
      <c r="D138" s="11"/>
      <c r="E138" s="126"/>
      <c r="F138" s="144"/>
      <c r="G138" s="11"/>
      <c r="H138" s="11"/>
      <c r="I138" s="11"/>
      <c r="J138" s="13"/>
      <c r="K138" s="13"/>
      <c r="L138" s="13"/>
      <c r="M138" s="14"/>
      <c r="N138" s="13"/>
      <c r="O138" s="14"/>
      <c r="P138" s="13"/>
      <c r="Q138" s="14"/>
      <c r="R138" s="13"/>
    </row>
    <row r="139" spans="1:18" ht="18.75">
      <c r="A139" s="35"/>
      <c r="B139" s="36" t="s">
        <v>98</v>
      </c>
      <c r="C139" s="119" t="s">
        <v>99</v>
      </c>
      <c r="D139" s="120" t="s">
        <v>100</v>
      </c>
      <c r="E139" s="135"/>
      <c r="F139" s="145"/>
      <c r="G139" s="69">
        <v>64.4</v>
      </c>
      <c r="H139" s="69">
        <v>0</v>
      </c>
      <c r="I139" s="69"/>
      <c r="J139" s="38"/>
      <c r="K139" s="39">
        <f>+G139+H139+I139</f>
        <v>64.4</v>
      </c>
      <c r="L139" s="40"/>
      <c r="M139" s="20">
        <f aca="true" t="shared" si="30" ref="M139:O140">+$E139*G139</f>
        <v>0</v>
      </c>
      <c r="N139" s="19">
        <f t="shared" si="30"/>
        <v>0</v>
      </c>
      <c r="O139" s="20">
        <f t="shared" si="30"/>
        <v>0</v>
      </c>
      <c r="P139" s="27"/>
      <c r="Q139" s="20">
        <f>SUM(M139:P139)</f>
        <v>0</v>
      </c>
      <c r="R139" s="40"/>
    </row>
    <row r="140" spans="1:18" s="64" customFormat="1" ht="18.75">
      <c r="A140" s="35"/>
      <c r="B140" s="88" t="s">
        <v>126</v>
      </c>
      <c r="C140" s="87" t="s">
        <v>127</v>
      </c>
      <c r="D140" s="89" t="s">
        <v>16</v>
      </c>
      <c r="E140" s="133"/>
      <c r="F140" s="146"/>
      <c r="G140" s="69">
        <v>42620</v>
      </c>
      <c r="H140" s="69">
        <v>0</v>
      </c>
      <c r="I140" s="69">
        <v>63930</v>
      </c>
      <c r="J140" s="90"/>
      <c r="K140" s="39">
        <f>+G140+H140+I140</f>
        <v>106550</v>
      </c>
      <c r="L140" s="40"/>
      <c r="M140" s="20">
        <f t="shared" si="30"/>
        <v>0</v>
      </c>
      <c r="N140" s="19">
        <f t="shared" si="30"/>
        <v>0</v>
      </c>
      <c r="O140" s="20">
        <f t="shared" si="30"/>
        <v>0</v>
      </c>
      <c r="P140" s="27"/>
      <c r="Q140" s="20">
        <f>SUM(M140:P140)</f>
        <v>0</v>
      </c>
      <c r="R140" s="40"/>
    </row>
    <row r="141" spans="1:18" ht="18.75">
      <c r="A141" s="1"/>
      <c r="B141" s="11"/>
      <c r="C141" s="121"/>
      <c r="D141" s="106"/>
      <c r="E141" s="122"/>
      <c r="F141" s="144"/>
      <c r="G141" s="13"/>
      <c r="H141" s="13"/>
      <c r="I141" s="13"/>
      <c r="J141" s="13"/>
      <c r="K141" s="41"/>
      <c r="L141" s="41"/>
      <c r="M141" s="23">
        <f>SUM(M139:M140)</f>
        <v>0</v>
      </c>
      <c r="N141" s="23">
        <f>SUM(N139:N140)</f>
        <v>0</v>
      </c>
      <c r="O141" s="23">
        <f>SUM(O139:O140)</f>
        <v>0</v>
      </c>
      <c r="P141" s="23">
        <f>SUM(P139:P140)</f>
        <v>0</v>
      </c>
      <c r="Q141" s="23">
        <f>SUM(Q139:Q140)</f>
        <v>0</v>
      </c>
      <c r="R141" s="13"/>
    </row>
    <row r="142" spans="1:18" ht="18.75">
      <c r="A142" s="1"/>
      <c r="B142" s="11"/>
      <c r="C142" s="121"/>
      <c r="D142" s="121"/>
      <c r="E142" s="122"/>
      <c r="F142" s="109"/>
      <c r="G142" s="21"/>
      <c r="H142" s="13"/>
      <c r="I142" s="13"/>
      <c r="J142" s="13"/>
      <c r="K142" s="41"/>
      <c r="L142" s="41"/>
      <c r="M142" s="14"/>
      <c r="N142" s="13"/>
      <c r="O142" s="14"/>
      <c r="P142" s="13"/>
      <c r="Q142" s="14"/>
      <c r="R142" s="13"/>
    </row>
    <row r="143" spans="1:18" ht="18.75">
      <c r="A143" s="1"/>
      <c r="B143" s="11"/>
      <c r="C143" s="121"/>
      <c r="D143" s="121"/>
      <c r="E143" s="122"/>
      <c r="F143" s="109"/>
      <c r="G143" s="203" t="s">
        <v>136</v>
      </c>
      <c r="H143" s="204"/>
      <c r="I143" s="205"/>
      <c r="J143" s="13"/>
      <c r="K143" s="15" t="s">
        <v>14</v>
      </c>
      <c r="L143" s="16"/>
      <c r="M143" s="203" t="s">
        <v>136</v>
      </c>
      <c r="N143" s="204"/>
      <c r="O143" s="205"/>
      <c r="P143" s="13"/>
      <c r="Q143" s="17" t="s">
        <v>15</v>
      </c>
      <c r="R143" s="13"/>
    </row>
    <row r="144" spans="1:18" s="64" customFormat="1" ht="18.75">
      <c r="A144" s="1"/>
      <c r="B144" s="11"/>
      <c r="C144" s="116" t="s">
        <v>118</v>
      </c>
      <c r="D144" s="151" t="s">
        <v>102</v>
      </c>
      <c r="E144" s="117"/>
      <c r="F144" s="147"/>
      <c r="G144" s="75">
        <v>1</v>
      </c>
      <c r="H144" s="75">
        <v>0</v>
      </c>
      <c r="I144" s="75">
        <v>4</v>
      </c>
      <c r="J144" s="76"/>
      <c r="K144" s="74">
        <v>5</v>
      </c>
      <c r="L144" s="73"/>
      <c r="M144" s="149">
        <f>+G144*$E$144</f>
        <v>0</v>
      </c>
      <c r="N144" s="72">
        <f>+H144*$E$144</f>
        <v>0</v>
      </c>
      <c r="O144" s="72">
        <f>+I144*$E$144</f>
        <v>0</v>
      </c>
      <c r="P144" s="77"/>
      <c r="Q144" s="42">
        <f>SUM(M144:P144)</f>
        <v>0</v>
      </c>
      <c r="R144" s="13"/>
    </row>
    <row r="145" spans="1:18" ht="18.75">
      <c r="A145" s="1">
        <v>75</v>
      </c>
      <c r="B145" s="11"/>
      <c r="C145" s="123" t="s">
        <v>101</v>
      </c>
      <c r="D145" s="152" t="s">
        <v>102</v>
      </c>
      <c r="E145" s="197"/>
      <c r="F145" s="144"/>
      <c r="G145" s="37">
        <v>1</v>
      </c>
      <c r="H145" s="37">
        <v>0</v>
      </c>
      <c r="I145" s="37">
        <v>0</v>
      </c>
      <c r="J145" s="21"/>
      <c r="K145" s="19">
        <f>+G145+H145+I145</f>
        <v>1</v>
      </c>
      <c r="L145" s="41"/>
      <c r="M145" s="150">
        <f>+$E145*G145</f>
        <v>0</v>
      </c>
      <c r="N145" s="43">
        <f>+$E145*H145</f>
        <v>0</v>
      </c>
      <c r="O145" s="72">
        <f>+I145*$E$144</f>
        <v>0</v>
      </c>
      <c r="P145" s="27"/>
      <c r="Q145" s="42">
        <f>SUM(M145:P145)</f>
        <v>0</v>
      </c>
      <c r="R145" s="13"/>
    </row>
    <row r="146" spans="1:18" s="64" customFormat="1" ht="18.75">
      <c r="A146" s="1"/>
      <c r="B146" s="11"/>
      <c r="C146" s="118" t="s">
        <v>119</v>
      </c>
      <c r="D146" s="151" t="s">
        <v>102</v>
      </c>
      <c r="E146" s="117"/>
      <c r="F146" s="147"/>
      <c r="G146" s="228">
        <v>1</v>
      </c>
      <c r="H146" s="229"/>
      <c r="I146" s="230"/>
      <c r="J146" s="76"/>
      <c r="K146" s="74">
        <v>1</v>
      </c>
      <c r="L146" s="73"/>
      <c r="M146" s="150">
        <f>+$E146*G146</f>
        <v>0</v>
      </c>
      <c r="N146" s="43">
        <f>+$E146*H146</f>
        <v>0</v>
      </c>
      <c r="O146" s="72">
        <f>+I146*$E$144</f>
        <v>0</v>
      </c>
      <c r="P146" s="78"/>
      <c r="Q146" s="42">
        <f>SUM(M146:P146)</f>
        <v>0</v>
      </c>
      <c r="R146" s="13"/>
    </row>
    <row r="147" spans="1:18" ht="18.75" customHeight="1">
      <c r="A147" s="1"/>
      <c r="B147" s="11"/>
      <c r="C147" s="124"/>
      <c r="D147" s="125"/>
      <c r="E147" s="122"/>
      <c r="F147" s="148"/>
      <c r="G147" s="14"/>
      <c r="H147" s="14"/>
      <c r="I147" s="14"/>
      <c r="J147" s="21"/>
      <c r="K147" s="27"/>
      <c r="L147" s="41"/>
      <c r="M147" s="34">
        <f>SUM(M144:M146)</f>
        <v>0</v>
      </c>
      <c r="N147" s="34">
        <f>SUM(N144:N146)</f>
        <v>0</v>
      </c>
      <c r="O147" s="34">
        <f>SUM(O144:O146)</f>
        <v>0</v>
      </c>
      <c r="P147" s="27"/>
      <c r="Q147" s="34">
        <f>SUM(Q144:Q146)</f>
        <v>0</v>
      </c>
      <c r="R147" s="13"/>
    </row>
    <row r="148" spans="1:19" ht="18.75" customHeight="1">
      <c r="A148" s="1"/>
      <c r="B148" s="11"/>
      <c r="C148" s="13"/>
      <c r="D148" s="16"/>
      <c r="F148" s="63"/>
      <c r="G148" s="63"/>
      <c r="H148" s="63"/>
      <c r="I148" s="63"/>
      <c r="J148" s="21"/>
      <c r="K148" s="27"/>
      <c r="L148" s="41"/>
      <c r="M148" s="32"/>
      <c r="N148" s="44"/>
      <c r="O148" s="32"/>
      <c r="P148" s="27"/>
      <c r="Q148" s="32"/>
      <c r="R148" s="13"/>
      <c r="S148" s="79"/>
    </row>
    <row r="149" spans="1:18" ht="18.75" customHeight="1">
      <c r="A149" s="1"/>
      <c r="B149" s="11"/>
      <c r="C149" s="21"/>
      <c r="D149" s="11"/>
      <c r="E149" s="22"/>
      <c r="F149" s="14"/>
      <c r="G149" s="13"/>
      <c r="H149" s="13"/>
      <c r="I149" s="13"/>
      <c r="J149" s="13"/>
      <c r="K149" s="45" t="s">
        <v>103</v>
      </c>
      <c r="L149" s="41"/>
      <c r="M149" s="46">
        <f>M16+M28+M35+M41+M67+M75+M84+M108+M135+M141+M147</f>
        <v>0</v>
      </c>
      <c r="N149" s="46">
        <f>N16+N28+N35+N41+N67+N75+N84+N108+N135+N141+N147</f>
        <v>0</v>
      </c>
      <c r="O149" s="46">
        <f>O16+O28+O35+O41+O67+O75+O84+O108+O135+O141+O147</f>
        <v>0</v>
      </c>
      <c r="P149" s="47"/>
      <c r="Q149" s="46">
        <f>Q16+Q28+Q35+Q41+Q67+Q75+Q84+Q108+Q135+Q141+Q147</f>
        <v>0</v>
      </c>
      <c r="R149" s="13"/>
    </row>
    <row r="150" spans="1:18" ht="18.75" customHeight="1">
      <c r="A150" s="1"/>
      <c r="B150" s="11"/>
      <c r="C150" s="21"/>
      <c r="D150" s="11"/>
      <c r="E150" s="22"/>
      <c r="F150" s="22"/>
      <c r="G150" s="11"/>
      <c r="H150" s="13"/>
      <c r="I150" s="13"/>
      <c r="J150" s="13"/>
      <c r="K150" s="48" t="s">
        <v>104</v>
      </c>
      <c r="L150" s="41"/>
      <c r="M150" s="49" t="e">
        <f>+M149/$Q$149</f>
        <v>#DIV/0!</v>
      </c>
      <c r="N150" s="49" t="e">
        <f>+N149/$Q$149</f>
        <v>#DIV/0!</v>
      </c>
      <c r="O150" s="49" t="e">
        <f>+O149/$Q$149</f>
        <v>#DIV/0!</v>
      </c>
      <c r="P150" s="50"/>
      <c r="Q150" s="49" t="e">
        <f>+Q149/$Q$149</f>
        <v>#DIV/0!</v>
      </c>
      <c r="R150" s="13"/>
    </row>
    <row r="151" spans="1:18" ht="18.75" customHeight="1">
      <c r="A151" s="1"/>
      <c r="B151" s="11"/>
      <c r="C151" s="109" t="s">
        <v>231</v>
      </c>
      <c r="D151" s="11"/>
      <c r="E151" s="22"/>
      <c r="F151" s="22"/>
      <c r="G151" s="11"/>
      <c r="H151" s="13"/>
      <c r="I151" s="13"/>
      <c r="J151" s="13"/>
      <c r="K151" s="41"/>
      <c r="L151" s="41"/>
      <c r="M151" s="14"/>
      <c r="N151" s="13"/>
      <c r="O151" s="14"/>
      <c r="P151" s="13"/>
      <c r="Q151" s="14"/>
      <c r="R151" s="13"/>
    </row>
    <row r="152" spans="1:18" ht="18.75" customHeight="1">
      <c r="A152" s="1"/>
      <c r="B152" s="11"/>
      <c r="C152" s="21"/>
      <c r="D152" s="11"/>
      <c r="E152" s="22"/>
      <c r="F152" s="22"/>
      <c r="G152" s="11"/>
      <c r="H152" s="13"/>
      <c r="I152" s="13"/>
      <c r="J152" s="13"/>
      <c r="K152" s="41"/>
      <c r="L152" s="4"/>
      <c r="M152" s="233" t="s">
        <v>105</v>
      </c>
      <c r="N152" s="204"/>
      <c r="O152" s="204"/>
      <c r="P152" s="51"/>
      <c r="Q152" s="52">
        <f>+Q149</f>
        <v>0</v>
      </c>
      <c r="R152" s="13"/>
    </row>
    <row r="153" spans="1:18" ht="18.75" customHeight="1" hidden="1">
      <c r="A153" s="1"/>
      <c r="B153" s="11"/>
      <c r="C153" s="21"/>
      <c r="D153" s="11"/>
      <c r="E153" s="22"/>
      <c r="F153" s="22"/>
      <c r="G153" s="11"/>
      <c r="H153" s="13"/>
      <c r="I153" s="13"/>
      <c r="J153" s="13"/>
      <c r="K153" s="13"/>
      <c r="L153" s="13"/>
      <c r="M153" s="14"/>
      <c r="N153" s="48" t="s">
        <v>106</v>
      </c>
      <c r="O153" s="53">
        <v>0.04</v>
      </c>
      <c r="P153" s="13"/>
      <c r="Q153" s="14">
        <v>865828.7271906424</v>
      </c>
      <c r="R153" s="13"/>
    </row>
    <row r="154" spans="1:18" ht="18.75" customHeight="1" hidden="1">
      <c r="A154" s="1"/>
      <c r="B154" s="11"/>
      <c r="C154" s="21"/>
      <c r="D154" s="11"/>
      <c r="E154" s="22"/>
      <c r="F154" s="22"/>
      <c r="G154" s="11"/>
      <c r="H154" s="13"/>
      <c r="I154" s="13"/>
      <c r="J154" s="13"/>
      <c r="K154" s="13"/>
      <c r="L154" s="13"/>
      <c r="M154" s="14"/>
      <c r="N154" s="48" t="s">
        <v>107</v>
      </c>
      <c r="O154" s="17">
        <v>0.04</v>
      </c>
      <c r="P154" s="13"/>
      <c r="Q154" s="14">
        <v>865828.7271906424</v>
      </c>
      <c r="R154" s="13"/>
    </row>
    <row r="155" spans="1:18" ht="18.75" customHeight="1" hidden="1">
      <c r="A155" s="1"/>
      <c r="B155" s="11"/>
      <c r="C155" s="21"/>
      <c r="D155" s="11"/>
      <c r="E155" s="22"/>
      <c r="F155" s="11"/>
      <c r="G155" s="13"/>
      <c r="H155" s="13"/>
      <c r="I155" s="13"/>
      <c r="J155" s="13"/>
      <c r="K155" s="13"/>
      <c r="L155" s="13"/>
      <c r="M155" s="14"/>
      <c r="N155" s="48" t="s">
        <v>108</v>
      </c>
      <c r="O155" s="17">
        <v>0.02</v>
      </c>
      <c r="P155" s="13"/>
      <c r="Q155" s="14">
        <v>432914.3635953212</v>
      </c>
      <c r="R155" s="13"/>
    </row>
    <row r="156" spans="1:18" ht="18.75" customHeight="1" hidden="1">
      <c r="A156" s="1"/>
      <c r="B156" s="11"/>
      <c r="C156" s="21"/>
      <c r="D156" s="11"/>
      <c r="E156" s="22"/>
      <c r="F156" s="11"/>
      <c r="G156" s="13"/>
      <c r="H156" s="13"/>
      <c r="I156" s="13"/>
      <c r="J156" s="13"/>
      <c r="K156" s="13"/>
      <c r="L156" s="13"/>
      <c r="M156" s="14"/>
      <c r="N156" s="13"/>
      <c r="O156" s="54" t="s">
        <v>109</v>
      </c>
      <c r="P156" s="55"/>
      <c r="Q156" s="56">
        <v>23810289.997742668</v>
      </c>
      <c r="R156" s="13"/>
    </row>
    <row r="157" spans="1:18" ht="18.75" customHeight="1" hidden="1">
      <c r="A157" s="1"/>
      <c r="B157" s="11"/>
      <c r="C157" s="21"/>
      <c r="D157" s="11"/>
      <c r="E157" s="22"/>
      <c r="F157" s="11"/>
      <c r="G157" s="13"/>
      <c r="H157" s="13"/>
      <c r="I157" s="13"/>
      <c r="J157" s="13"/>
      <c r="K157" s="13"/>
      <c r="L157" s="13"/>
      <c r="M157" s="14"/>
      <c r="N157" s="57" t="s">
        <v>110</v>
      </c>
      <c r="O157" s="58">
        <v>0.05</v>
      </c>
      <c r="P157" s="59"/>
      <c r="Q157" s="60">
        <v>1190514.4998871335</v>
      </c>
      <c r="R157" s="13"/>
    </row>
    <row r="158" spans="1:18" ht="18.75" customHeight="1" hidden="1">
      <c r="A158" s="1"/>
      <c r="B158" s="11"/>
      <c r="C158" s="21"/>
      <c r="D158" s="11"/>
      <c r="E158" s="22"/>
      <c r="F158" s="11"/>
      <c r="G158" s="13"/>
      <c r="H158" s="13"/>
      <c r="I158" s="13"/>
      <c r="J158" s="13"/>
      <c r="K158" s="13"/>
      <c r="L158" s="13"/>
      <c r="M158" s="14"/>
      <c r="N158" s="13"/>
      <c r="O158" s="31" t="s">
        <v>111</v>
      </c>
      <c r="P158" s="13"/>
      <c r="Q158" s="14">
        <v>25000804.497629803</v>
      </c>
      <c r="R158" s="13"/>
    </row>
    <row r="159" spans="1:18" ht="18.75" customHeight="1" hidden="1">
      <c r="A159" s="1"/>
      <c r="B159" s="11"/>
      <c r="C159" s="21"/>
      <c r="D159" s="11"/>
      <c r="E159" s="22"/>
      <c r="F159" s="11"/>
      <c r="G159" s="13"/>
      <c r="H159" s="13"/>
      <c r="I159" s="13"/>
      <c r="J159" s="13"/>
      <c r="K159" s="13"/>
      <c r="L159" s="13"/>
      <c r="M159" s="14"/>
      <c r="N159" s="232" t="s">
        <v>112</v>
      </c>
      <c r="O159" s="221"/>
      <c r="P159" s="221"/>
      <c r="Q159" s="14"/>
      <c r="R159" s="13">
        <v>0</v>
      </c>
    </row>
    <row r="160" spans="1:18" ht="18.75" customHeight="1" hidden="1">
      <c r="A160" s="1"/>
      <c r="B160" s="11"/>
      <c r="C160" s="21"/>
      <c r="D160" s="11"/>
      <c r="E160" s="22"/>
      <c r="F160" s="11"/>
      <c r="G160" s="13"/>
      <c r="H160" s="13"/>
      <c r="I160" s="13"/>
      <c r="J160" s="13"/>
      <c r="K160" s="13"/>
      <c r="L160" s="13"/>
      <c r="M160" s="14"/>
      <c r="N160" s="61" t="s">
        <v>113</v>
      </c>
      <c r="O160" s="58">
        <v>0.12</v>
      </c>
      <c r="P160" s="59"/>
      <c r="Q160" s="60">
        <v>3000096.539715576</v>
      </c>
      <c r="R160" s="13"/>
    </row>
    <row r="161" spans="1:18" ht="18.75" customHeight="1" hidden="1">
      <c r="A161" s="1"/>
      <c r="B161" s="11"/>
      <c r="C161" s="21"/>
      <c r="D161" s="11"/>
      <c r="E161" s="22"/>
      <c r="F161" s="11"/>
      <c r="G161" s="13"/>
      <c r="H161" s="13"/>
      <c r="I161" s="13"/>
      <c r="J161" s="13"/>
      <c r="K161" s="13"/>
      <c r="L161" s="13"/>
      <c r="M161" s="14"/>
      <c r="N161" s="13"/>
      <c r="O161" s="31" t="s">
        <v>114</v>
      </c>
      <c r="P161" s="13"/>
      <c r="Q161" s="14">
        <v>28000901.03734538</v>
      </c>
      <c r="R161" s="13"/>
    </row>
    <row r="162" spans="1:18" ht="7.5" customHeight="1">
      <c r="A162" s="1"/>
      <c r="B162" s="11"/>
      <c r="C162" s="21"/>
      <c r="D162" s="11"/>
      <c r="E162" s="22"/>
      <c r="F162" s="11"/>
      <c r="G162" s="13"/>
      <c r="H162" s="13"/>
      <c r="I162" s="13"/>
      <c r="J162" s="13"/>
      <c r="K162" s="13"/>
      <c r="L162" s="13"/>
      <c r="M162" s="14"/>
      <c r="N162" s="13"/>
      <c r="O162" s="31"/>
      <c r="P162" s="13"/>
      <c r="Q162" s="14"/>
      <c r="R162" s="13"/>
    </row>
    <row r="163" spans="1:18" ht="18.75" customHeight="1">
      <c r="A163" s="1"/>
      <c r="B163" s="2"/>
      <c r="C163" s="1"/>
      <c r="D163" s="2"/>
      <c r="E163" s="3"/>
      <c r="F163" s="2"/>
      <c r="G163" s="4"/>
      <c r="H163" s="4"/>
      <c r="I163" s="4"/>
      <c r="J163" s="4"/>
      <c r="K163" s="4"/>
      <c r="L163" s="4"/>
      <c r="M163" s="5"/>
      <c r="N163" s="4"/>
      <c r="O163" s="5"/>
      <c r="P163" s="4"/>
      <c r="Q163" s="5"/>
      <c r="R163" s="4"/>
    </row>
    <row r="164" spans="1:18" ht="18.75" customHeight="1" thickBot="1">
      <c r="A164" s="1"/>
      <c r="B164" s="2"/>
      <c r="C164" s="1"/>
      <c r="D164" s="2"/>
      <c r="E164" s="3"/>
      <c r="F164" s="2"/>
      <c r="G164" s="4"/>
      <c r="H164" s="4"/>
      <c r="I164" s="4"/>
      <c r="J164" s="4"/>
      <c r="K164" s="4"/>
      <c r="L164" s="4"/>
      <c r="M164" s="185"/>
      <c r="N164" s="186"/>
      <c r="O164" s="185"/>
      <c r="P164" s="4"/>
      <c r="Q164" s="5"/>
      <c r="R164" s="4"/>
    </row>
    <row r="165" spans="1:18" ht="18.75" customHeight="1">
      <c r="A165" s="1"/>
      <c r="B165" s="2"/>
      <c r="C165" s="187" t="s">
        <v>115</v>
      </c>
      <c r="D165" s="188"/>
      <c r="E165" s="189"/>
      <c r="F165" s="188"/>
      <c r="G165" s="181"/>
      <c r="H165" s="181"/>
      <c r="I165" s="182"/>
      <c r="J165" s="4"/>
      <c r="K165" s="4"/>
      <c r="L165" s="4"/>
      <c r="M165" s="185"/>
      <c r="N165" s="186"/>
      <c r="O165" s="185"/>
      <c r="P165" s="4"/>
      <c r="Q165" s="5"/>
      <c r="R165" s="4"/>
    </row>
    <row r="166" spans="1:18" ht="18.75" customHeight="1">
      <c r="A166" s="1"/>
      <c r="B166" s="2"/>
      <c r="C166" s="190" t="s">
        <v>116</v>
      </c>
      <c r="D166" s="191"/>
      <c r="E166" s="192"/>
      <c r="F166" s="191"/>
      <c r="G166" s="62"/>
      <c r="H166" s="62"/>
      <c r="I166" s="183"/>
      <c r="J166" s="4"/>
      <c r="K166" s="4"/>
      <c r="L166" s="4"/>
      <c r="M166" s="185"/>
      <c r="N166" s="186"/>
      <c r="O166" s="185"/>
      <c r="P166" s="4"/>
      <c r="Q166" s="5"/>
      <c r="R166" s="4"/>
    </row>
    <row r="167" spans="1:18" ht="18.75" customHeight="1">
      <c r="A167" s="1"/>
      <c r="B167" s="2"/>
      <c r="C167" s="193" t="s">
        <v>117</v>
      </c>
      <c r="D167" s="194"/>
      <c r="E167" s="195"/>
      <c r="F167" s="194"/>
      <c r="G167" s="180"/>
      <c r="H167" s="180"/>
      <c r="I167" s="184"/>
      <c r="J167" s="4"/>
      <c r="K167" s="4"/>
      <c r="L167" s="4"/>
      <c r="M167" s="5"/>
      <c r="N167" s="5"/>
      <c r="O167" s="5"/>
      <c r="P167" s="4"/>
      <c r="Q167" s="5"/>
      <c r="R167" s="4"/>
    </row>
    <row r="168" spans="3:15" ht="15" customHeight="1">
      <c r="C168" s="222"/>
      <c r="D168" s="223"/>
      <c r="E168" s="223"/>
      <c r="F168" s="223"/>
      <c r="G168" s="223"/>
      <c r="H168" s="223"/>
      <c r="I168" s="224"/>
      <c r="O168" s="143"/>
    </row>
    <row r="169" spans="3:15" ht="15" customHeight="1">
      <c r="C169" s="222"/>
      <c r="D169" s="223"/>
      <c r="E169" s="223"/>
      <c r="F169" s="223"/>
      <c r="G169" s="223"/>
      <c r="H169" s="223"/>
      <c r="I169" s="224"/>
      <c r="O169" s="5"/>
    </row>
    <row r="170" spans="3:9" ht="15" customHeight="1" thickBot="1">
      <c r="C170" s="225"/>
      <c r="D170" s="226"/>
      <c r="E170" s="226"/>
      <c r="F170" s="226"/>
      <c r="G170" s="226"/>
      <c r="H170" s="226"/>
      <c r="I170" s="227"/>
    </row>
  </sheetData>
  <sheetProtection/>
  <mergeCells count="44">
    <mergeCell ref="M152:O152"/>
    <mergeCell ref="C168:I170"/>
    <mergeCell ref="G77:I77"/>
    <mergeCell ref="M77:O77"/>
    <mergeCell ref="G146:I146"/>
    <mergeCell ref="G110:I110"/>
    <mergeCell ref="M110:O110"/>
    <mergeCell ref="G143:I143"/>
    <mergeCell ref="M143:O143"/>
    <mergeCell ref="N159:P159"/>
    <mergeCell ref="G137:I137"/>
    <mergeCell ref="C2:E2"/>
    <mergeCell ref="G2:K2"/>
    <mergeCell ref="N6:N7"/>
    <mergeCell ref="O6:O7"/>
    <mergeCell ref="K6:K7"/>
    <mergeCell ref="C3:E6"/>
    <mergeCell ref="M2:Q2"/>
    <mergeCell ref="G6:G7"/>
    <mergeCell ref="H6:H7"/>
    <mergeCell ref="G4:H4"/>
    <mergeCell ref="I6:I7"/>
    <mergeCell ref="M137:O137"/>
    <mergeCell ref="G86:I86"/>
    <mergeCell ref="M6:M7"/>
    <mergeCell ref="G69:I69"/>
    <mergeCell ref="M4:N4"/>
    <mergeCell ref="G30:I30"/>
    <mergeCell ref="G37:I37"/>
    <mergeCell ref="M9:O9"/>
    <mergeCell ref="B8:B9"/>
    <mergeCell ref="C8:C9"/>
    <mergeCell ref="D8:D9"/>
    <mergeCell ref="E8:E9"/>
    <mergeCell ref="G9:I9"/>
    <mergeCell ref="G43:I43"/>
    <mergeCell ref="G18:I18"/>
    <mergeCell ref="Q6:Q7"/>
    <mergeCell ref="M37:O37"/>
    <mergeCell ref="M86:O86"/>
    <mergeCell ref="M43:O43"/>
    <mergeCell ref="M30:O30"/>
    <mergeCell ref="M18:O18"/>
    <mergeCell ref="M69:O69"/>
  </mergeCells>
  <printOptions horizontalCentered="1"/>
  <pageMargins left="0" right="0" top="0.7480314960629921" bottom="0.7480314960629921" header="0" footer="0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jorquera</dc:creator>
  <cp:keywords/>
  <dc:description/>
  <cp:lastModifiedBy>Marconi Patricio Valle Yanchaliquin</cp:lastModifiedBy>
  <cp:lastPrinted>2020-05-06T21:20:27Z</cp:lastPrinted>
  <dcterms:created xsi:type="dcterms:W3CDTF">2019-11-08T18:06:27Z</dcterms:created>
  <dcterms:modified xsi:type="dcterms:W3CDTF">2020-09-01T23:17:29Z</dcterms:modified>
  <cp:category/>
  <cp:version/>
  <cp:contentType/>
  <cp:contentStatus/>
</cp:coreProperties>
</file>