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7005" tabRatio="941" activeTab="0"/>
  </bookViews>
  <sheets>
    <sheet name="CAÑAR" sheetId="1" r:id="rId1"/>
  </sheets>
  <definedNames>
    <definedName name="_xlnm.Print_Area" localSheetId="0">'CAÑAR'!$A$1:$S$103</definedName>
    <definedName name="ree" localSheetId="0">'CAÑAR'!$A$1:$S$103</definedName>
    <definedName name="_xlnm.Print_Titles" localSheetId="0">'CAÑAR'!$2:$9</definedName>
  </definedNames>
  <calcPr fullCalcOnLoad="1"/>
</workbook>
</file>

<file path=xl/sharedStrings.xml><?xml version="1.0" encoding="utf-8"?>
<sst xmlns="http://schemas.openxmlformats.org/spreadsheetml/2006/main" count="258" uniqueCount="155">
  <si>
    <t>Metrajes</t>
  </si>
  <si>
    <t>Dólares</t>
  </si>
  <si>
    <t>Obras</t>
  </si>
  <si>
    <t>Tareas</t>
  </si>
  <si>
    <t>Obligatorias</t>
  </si>
  <si>
    <t>De Puesta a Punto</t>
  </si>
  <si>
    <t>De Mantenimiento</t>
  </si>
  <si>
    <t>AÑO 1</t>
  </si>
  <si>
    <t>AÑO 2</t>
  </si>
  <si>
    <t>AÑO 3</t>
  </si>
  <si>
    <t>AÑO 4</t>
  </si>
  <si>
    <t>Rubros</t>
  </si>
  <si>
    <t>DESCRIPCION (MOP -001- F)</t>
  </si>
  <si>
    <t>Unid</t>
  </si>
  <si>
    <t>Precio unitario</t>
  </si>
  <si>
    <t>Pavimento</t>
  </si>
  <si>
    <t>Total</t>
  </si>
  <si>
    <t>REPARACION</t>
  </si>
  <si>
    <t>MANTENIMIENTO</t>
  </si>
  <si>
    <t>m</t>
  </si>
  <si>
    <t>Sub totales:</t>
  </si>
  <si>
    <t>Seguridad vial</t>
  </si>
  <si>
    <t>709-4</t>
  </si>
  <si>
    <t>702 (1)</t>
  </si>
  <si>
    <t>Alcantarillas</t>
  </si>
  <si>
    <t>Limpieza de alcantarillas</t>
  </si>
  <si>
    <t>Puntos criticos</t>
  </si>
  <si>
    <t>m.</t>
  </si>
  <si>
    <t>m2</t>
  </si>
  <si>
    <t>m3</t>
  </si>
  <si>
    <t>m3/Km</t>
  </si>
  <si>
    <t>UNIDAD</t>
  </si>
  <si>
    <t>708-5(1)c</t>
  </si>
  <si>
    <t>Señales al lado de la carretera (0.60x1.20)m.   ASTM-D4956 grado 11 o similar preventiva</t>
  </si>
  <si>
    <t>Señales al lado de la carretera (0.90x0.75)m.</t>
  </si>
  <si>
    <t>Señales al lado de la carretera    (Informativa 1,22 x 2,40    ASTM-d</t>
  </si>
  <si>
    <t>Señalización vertical, a lado de la carretera (75x75)cm. (Preventiva    ASTM d    4956 grado 4 o similar)</t>
  </si>
  <si>
    <t>708-5(1)d</t>
  </si>
  <si>
    <t>AÑO 5</t>
  </si>
  <si>
    <t>405-5</t>
  </si>
  <si>
    <t>Pavimento + Espaldón</t>
  </si>
  <si>
    <t>Señales al lado de la carretera (0.75x0.90)m. chevrones dobles</t>
  </si>
  <si>
    <t>Delineadores de via PVC 3" con tapa material reflectivo (1 franja roja 15 cm)U 1m alto visto y 0,50 m enterrado con dado de hormigón</t>
  </si>
  <si>
    <t>Marcas sobresalidas de pavimento (tachas bidireccionales)</t>
  </si>
  <si>
    <t>Asfalto MC para riego de Imprimación</t>
  </si>
  <si>
    <r>
      <t xml:space="preserve">Resumen de Rubros y Cantidades de Obra                              </t>
    </r>
    <r>
      <rPr>
        <b/>
        <sz val="14"/>
        <rFont val="Calibri"/>
        <family val="2"/>
      </rPr>
      <t xml:space="preserve">ZHUD - COCHANCAY - EL TRIUNFO / ZHUD - RIO ANGAS / LA TRONCAL - PTO. INCA                                </t>
    </r>
  </si>
  <si>
    <t>MR-112.E</t>
  </si>
  <si>
    <t>Señalización vertical, a lado de la carretera (120x150)cm. (astm d 4956)</t>
  </si>
  <si>
    <t>405-1(1)</t>
  </si>
  <si>
    <t>503(4)</t>
  </si>
  <si>
    <t xml:space="preserve">404-1 </t>
  </si>
  <si>
    <t>404-5</t>
  </si>
  <si>
    <t xml:space="preserve">Base Granular Clase 1 </t>
  </si>
  <si>
    <t>Marca de pavimento Pintura Termoplástica e=2.3mm a=15cm (2 veces)</t>
  </si>
  <si>
    <t>Gestion Ambiental 5 años</t>
  </si>
  <si>
    <t>Microempresas 5 años</t>
  </si>
  <si>
    <t xml:space="preserve"> Señales al lado de la carretera - (0,75 m x 0,75 m / incluye: poste diám. = 2" y plinto de cimentación) </t>
  </si>
  <si>
    <t>Glb</t>
  </si>
  <si>
    <t>406-8 (E )</t>
  </si>
  <si>
    <t>Microfresado de pavimento rígido</t>
  </si>
  <si>
    <t>702 (3)</t>
  </si>
  <si>
    <t>Señal de Kilometraje (0,50 x 1,00) MTS</t>
  </si>
  <si>
    <t>703(1)</t>
  </si>
  <si>
    <t>Guardacaminos doble metálico</t>
  </si>
  <si>
    <t>705-(4)</t>
  </si>
  <si>
    <t>705-(1)</t>
  </si>
  <si>
    <t>708-5(1 )abh</t>
  </si>
  <si>
    <t>708-5(1)abr</t>
  </si>
  <si>
    <t>708-5(1 )ay</t>
  </si>
  <si>
    <t>711-04</t>
  </si>
  <si>
    <t>Mojones indicadores de kilometraje</t>
  </si>
  <si>
    <t>Señales al lado de la carretera ( 0,75 x 0,75 x 0,75 ) MTS</t>
  </si>
  <si>
    <t>MR-112 E (2c)</t>
  </si>
  <si>
    <t>Sellado de Fisuras de pavimento rígido con asfalto  RC-250  + arena   (Limpieza y sello)</t>
  </si>
  <si>
    <t>405-8 (3)</t>
  </si>
  <si>
    <t>Juntas simuladas longitudinales y transversales (Limpieza y sello)</t>
  </si>
  <si>
    <t>301-3 (1)</t>
  </si>
  <si>
    <t>Remoción de hormigón de losas</t>
  </si>
  <si>
    <t>308-2 (1)</t>
  </si>
  <si>
    <t>Compactacion de bloques de hormigón</t>
  </si>
  <si>
    <t>lt</t>
  </si>
  <si>
    <t>Capa de base asfáltica mezclado en sitio para nivelación</t>
  </si>
  <si>
    <t>406-1a E</t>
  </si>
  <si>
    <t xml:space="preserve">Geogrilla de Poliester o Fibra de vidrio </t>
  </si>
  <si>
    <t>Sellado de fisuras superficiales en pavimento flexible</t>
  </si>
  <si>
    <t>Hormigón asfáltico mezclado en planta para nivelación</t>
  </si>
  <si>
    <t>MR-113.E</t>
  </si>
  <si>
    <t xml:space="preserve">Bacheo asfáltico </t>
  </si>
  <si>
    <t>405-2 (1)</t>
  </si>
  <si>
    <t>Asfalto diluido , para riego de adherencia</t>
  </si>
  <si>
    <t>405-5(1)</t>
  </si>
  <si>
    <t>Capa de rodadura de hormigon asfaltico e=5cm. Mezclada en planta y en caliente</t>
  </si>
  <si>
    <t>405-8 (1)</t>
  </si>
  <si>
    <t>Pavimento de hormigón de cemento Portland, 4.5Mpa. (Planta)  (Manual) Incl. Curador superficial y acabado</t>
  </si>
  <si>
    <t>504-1</t>
  </si>
  <si>
    <t>Acero de refuerzo en barras (pasadores acero liso D = 32 mm; corrugado, fy = 4200 kg/cm2)</t>
  </si>
  <si>
    <t>Kg</t>
  </si>
  <si>
    <t>405-7.1 Eb</t>
  </si>
  <si>
    <t>Micro Pavimento Asfaltico Tipo III (Micro-Surface) MTOP</t>
  </si>
  <si>
    <t>309-6(5)E</t>
  </si>
  <si>
    <t>Desalojo de escombros (distancia 10-20Km)</t>
  </si>
  <si>
    <t>m3/km</t>
  </si>
  <si>
    <t>Transporte de base granular (distancia &gt; 50km)</t>
  </si>
  <si>
    <t>Transporte de base asfáltica para nivelación (distancia &gt;50Km)</t>
  </si>
  <si>
    <t>Transporte Carpeta  Asfáltica (distancia &gt;50Km)</t>
  </si>
  <si>
    <t>Transporte de mezcla asfaltica para bacheo (distancia &gt;50Km)</t>
  </si>
  <si>
    <t>Transporte de hormigón asfáltico para nivelación (distancia &gt;50Km)</t>
  </si>
  <si>
    <t>Transporte de hormigón rígido para capa de rodadura (Distancia de transporte &gt;50 km)</t>
  </si>
  <si>
    <t>m3-km</t>
  </si>
  <si>
    <t>Transporte de mezcla asfáltica para capa de rodadura      Distancia de transporte &gt;50 km (Micro Pavimento)</t>
  </si>
  <si>
    <t>705-(1)ab</t>
  </si>
  <si>
    <t>Marcas de pavimento (Pintura alto tráfico en base de agua)(Línea continua 15cm y línea discontinua 15cm)</t>
  </si>
  <si>
    <t>ME-311.E</t>
  </si>
  <si>
    <t>Limpieza de derrumbe a Máquina</t>
  </si>
  <si>
    <t>508 (3) a</t>
  </si>
  <si>
    <t>Gaviones</t>
  </si>
  <si>
    <t>Cunetas y Muros</t>
  </si>
  <si>
    <t>309-6(8)E</t>
  </si>
  <si>
    <t>Transporte de piedra para gaviones (Distancia de transporte &gt; 50 km)</t>
  </si>
  <si>
    <t>307-3 (1)</t>
  </si>
  <si>
    <t>Excavación para cunetas y encauzamientos (Manual)</t>
  </si>
  <si>
    <t>307-3 (1) a</t>
  </si>
  <si>
    <t>Excavación para cunetas y encauzamientos (con Maquinaria)</t>
  </si>
  <si>
    <t>MR-122E</t>
  </si>
  <si>
    <t>Limpieza de cunetas y encauzamientos a mano</t>
  </si>
  <si>
    <t>MR-121Ea</t>
  </si>
  <si>
    <t>Limpieza de cunetas y encauzamientos a máquina</t>
  </si>
  <si>
    <t>503 (3)</t>
  </si>
  <si>
    <t>Hormigón estructural de cemento Portland, Clase C, f'c=180 kg/cm2</t>
  </si>
  <si>
    <t>504 (1)</t>
  </si>
  <si>
    <t>Acero de refuerzo en barras</t>
  </si>
  <si>
    <t>Remoción de hormigón (Cabezales, Muros de Ala)</t>
  </si>
  <si>
    <t>503 (5)</t>
  </si>
  <si>
    <t>606-1 (2)</t>
  </si>
  <si>
    <t>Transporte de material filtrante (Distancia de transporte &gt; 50 km)</t>
  </si>
  <si>
    <t>Hormigón Ciclópeo f'c=180 kg/cm2, 60%HS;40% PB</t>
  </si>
  <si>
    <t>606-1 (1b)</t>
  </si>
  <si>
    <t>Geotextil para subdrén, 1600 NT</t>
  </si>
  <si>
    <t xml:space="preserve">Material filtrante </t>
  </si>
  <si>
    <t>606-1 (1a)*</t>
  </si>
  <si>
    <t xml:space="preserve">Tubería para subdrenes D = 160 mm  PVC  </t>
  </si>
  <si>
    <t>Hormigon estructural de cemento Portland clase D (f'c=210 Kg/cm2)</t>
  </si>
  <si>
    <t>Provisión e Instalación de Mortero Termoplástico Perfilado, para el sistema de Banda Transversal de Alerta (BTA) o Resalto. E= 6 mm  x 15 cm de ancho</t>
  </si>
  <si>
    <t>705-(1)fg</t>
  </si>
  <si>
    <t>304-1 (2)</t>
  </si>
  <si>
    <t>Material de préstamo importado</t>
  </si>
  <si>
    <t>309-4(2)</t>
  </si>
  <si>
    <t>Transporte de material de préstamo importado (Distancia de transporte 10-20 km)</t>
  </si>
  <si>
    <t>309-2(2)</t>
  </si>
  <si>
    <t>Transporte de material de excavación ( Transporte libre 500 mts ), D=10-20Km</t>
  </si>
  <si>
    <t>TOTAL OFERTADO</t>
  </si>
  <si>
    <t>Nota:</t>
  </si>
  <si>
    <t>Totales =  Sumatoria de Subtotales + Microempresas + Puntos Criticos +Plan de Manejo Ambiental</t>
  </si>
  <si>
    <t>Total       $  =    Sumatoria de Obligatorias + De Puesta a Punto + De Mantenimiento</t>
  </si>
  <si>
    <t>Varios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</si>
</sst>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;[Red]#,##0"/>
    <numFmt numFmtId="189" formatCode="#,##0.00;[Red]#,##0.00"/>
    <numFmt numFmtId="190" formatCode="#,##0.000;[Red]#,##0.000"/>
    <numFmt numFmtId="191" formatCode="0.0%"/>
    <numFmt numFmtId="192" formatCode="#,##0.0000;[Red]#,##0.0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;[Red]#,##0.0"/>
    <numFmt numFmtId="198" formatCode="0;[Red]0"/>
    <numFmt numFmtId="199" formatCode="#,##0.00\ &quot;$&quot;"/>
    <numFmt numFmtId="200" formatCode="[$$-809]0.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Protection="0">
      <alignment horizontal="left" vertical="center"/>
    </xf>
    <xf numFmtId="0" fontId="16" fillId="0" borderId="0" applyNumberFormat="0" applyFill="0" applyBorder="0" applyProtection="0">
      <alignment horizontal="left" vertical="center"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6" fillId="0" borderId="8" applyNumberFormat="0" applyFill="0" applyAlignment="0" applyProtection="0"/>
    <xf numFmtId="0" fontId="59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0" fillId="0" borderId="1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8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88" fontId="0" fillId="0" borderId="0" xfId="0" applyNumberFormat="1" applyFont="1" applyAlignment="1">
      <alignment vertical="center"/>
    </xf>
    <xf numFmtId="189" fontId="0" fillId="0" borderId="1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horizontal="right" vertical="center"/>
    </xf>
    <xf numFmtId="189" fontId="0" fillId="0" borderId="10" xfId="0" applyNumberFormat="1" applyFont="1" applyFill="1" applyBorder="1" applyAlignment="1">
      <alignment vertical="center"/>
    </xf>
    <xf numFmtId="189" fontId="0" fillId="34" borderId="10" xfId="0" applyNumberFormat="1" applyFont="1" applyFill="1" applyBorder="1" applyAlignment="1">
      <alignment vertical="center"/>
    </xf>
    <xf numFmtId="43" fontId="2" fillId="0" borderId="0" xfId="50" applyFont="1" applyAlignment="1">
      <alignment horizontal="center"/>
    </xf>
    <xf numFmtId="43" fontId="5" fillId="0" borderId="0" xfId="50" applyFont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43" fontId="0" fillId="0" borderId="0" xfId="50" applyFont="1" applyAlignment="1">
      <alignment horizontal="center"/>
    </xf>
    <xf numFmtId="0" fontId="0" fillId="0" borderId="0" xfId="0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189" fontId="7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36" borderId="10" xfId="0" applyFont="1" applyFill="1" applyBorder="1" applyAlignment="1">
      <alignment/>
    </xf>
    <xf numFmtId="189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vertical="center"/>
    </xf>
    <xf numFmtId="188" fontId="0" fillId="0" borderId="0" xfId="0" applyNumberFormat="1" applyFont="1" applyAlignment="1">
      <alignment horizontal="left" vertical="center"/>
    </xf>
    <xf numFmtId="189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188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9" fontId="0" fillId="0" borderId="12" xfId="89" applyFont="1" applyBorder="1" applyAlignment="1">
      <alignment horizontal="center"/>
    </xf>
    <xf numFmtId="188" fontId="0" fillId="34" borderId="0" xfId="0" applyNumberFormat="1" applyFont="1" applyFill="1" applyAlignment="1">
      <alignment horizontal="center"/>
    </xf>
    <xf numFmtId="189" fontId="0" fillId="34" borderId="0" xfId="0" applyNumberFormat="1" applyFont="1" applyFill="1" applyAlignment="1">
      <alignment horizontal="center"/>
    </xf>
    <xf numFmtId="43" fontId="0" fillId="0" borderId="0" xfId="50" applyFont="1" applyAlignment="1">
      <alignment/>
    </xf>
    <xf numFmtId="0" fontId="60" fillId="0" borderId="0" xfId="0" applyFont="1" applyAlignment="1">
      <alignment/>
    </xf>
    <xf numFmtId="43" fontId="61" fillId="0" borderId="0" xfId="50" applyFont="1" applyAlignment="1">
      <alignment horizontal="center"/>
    </xf>
    <xf numFmtId="43" fontId="61" fillId="0" borderId="10" xfId="50" applyFont="1" applyFill="1" applyBorder="1" applyAlignment="1" applyProtection="1">
      <alignment horizontal="center" vertical="center"/>
      <protection/>
    </xf>
    <xf numFmtId="189" fontId="61" fillId="0" borderId="10" xfId="0" applyNumberFormat="1" applyFont="1" applyFill="1" applyBorder="1" applyAlignment="1">
      <alignment horizontal="right" vertical="center"/>
    </xf>
    <xf numFmtId="189" fontId="61" fillId="34" borderId="10" xfId="0" applyNumberFormat="1" applyFont="1" applyFill="1" applyBorder="1" applyAlignment="1">
      <alignment horizontal="right" vertical="center"/>
    </xf>
    <xf numFmtId="43" fontId="0" fillId="0" borderId="10" xfId="48" applyFont="1" applyFill="1" applyBorder="1" applyAlignment="1">
      <alignment vertical="center"/>
    </xf>
    <xf numFmtId="43" fontId="0" fillId="0" borderId="10" xfId="48" applyFont="1" applyBorder="1" applyAlignment="1">
      <alignment vertical="center"/>
    </xf>
    <xf numFmtId="43" fontId="0" fillId="0" borderId="10" xfId="48" applyFont="1" applyBorder="1" applyAlignment="1">
      <alignment/>
    </xf>
    <xf numFmtId="10" fontId="0" fillId="0" borderId="12" xfId="89" applyNumberFormat="1" applyFont="1" applyBorder="1" applyAlignment="1">
      <alignment horizontal="center"/>
    </xf>
    <xf numFmtId="189" fontId="7" fillId="34" borderId="0" xfId="0" applyNumberFormat="1" applyFont="1" applyFill="1" applyBorder="1" applyAlignment="1">
      <alignment/>
    </xf>
    <xf numFmtId="189" fontId="10" fillId="39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43" fontId="0" fillId="0" borderId="10" xfId="48" applyFont="1" applyFill="1" applyBorder="1" applyAlignment="1">
      <alignment/>
    </xf>
    <xf numFmtId="43" fontId="0" fillId="0" borderId="0" xfId="48" applyFont="1" applyBorder="1" applyAlignment="1">
      <alignment/>
    </xf>
    <xf numFmtId="43" fontId="0" fillId="0" borderId="0" xfId="48" applyFont="1" applyAlignment="1">
      <alignment/>
    </xf>
    <xf numFmtId="43" fontId="0" fillId="0" borderId="0" xfId="48" applyFont="1" applyBorder="1" applyAlignment="1">
      <alignment vertical="center"/>
    </xf>
    <xf numFmtId="43" fontId="0" fillId="0" borderId="14" xfId="48" applyFont="1" applyFill="1" applyBorder="1" applyAlignment="1">
      <alignment/>
    </xf>
    <xf numFmtId="0" fontId="0" fillId="34" borderId="0" xfId="0" applyFont="1" applyFill="1" applyAlignment="1">
      <alignment horizontal="center" vertical="center"/>
    </xf>
    <xf numFmtId="188" fontId="0" fillId="34" borderId="0" xfId="0" applyNumberFormat="1" applyFont="1" applyFill="1" applyAlignment="1">
      <alignment vertical="center"/>
    </xf>
    <xf numFmtId="189" fontId="0" fillId="34" borderId="0" xfId="0" applyNumberFormat="1" applyFont="1" applyFill="1" applyBorder="1" applyAlignment="1">
      <alignment vertical="center"/>
    </xf>
    <xf numFmtId="43" fontId="0" fillId="0" borderId="14" xfId="48" applyFont="1" applyBorder="1" applyAlignment="1">
      <alignment vertical="center"/>
    </xf>
    <xf numFmtId="43" fontId="0" fillId="0" borderId="14" xfId="48" applyFont="1" applyFill="1" applyBorder="1" applyAlignment="1">
      <alignment vertical="center"/>
    </xf>
    <xf numFmtId="43" fontId="0" fillId="0" borderId="10" xfId="48" applyFont="1" applyBorder="1" applyAlignment="1">
      <alignment/>
    </xf>
    <xf numFmtId="43" fontId="0" fillId="0" borderId="10" xfId="48" applyFont="1" applyBorder="1" applyAlignment="1">
      <alignment horizontal="right"/>
    </xf>
    <xf numFmtId="43" fontId="0" fillId="0" borderId="0" xfId="48" applyFont="1" applyAlignment="1">
      <alignment vertical="center"/>
    </xf>
    <xf numFmtId="43" fontId="0" fillId="0" borderId="10" xfId="48" applyFont="1" applyBorder="1" applyAlignment="1">
      <alignment horizontal="right" vertical="center"/>
    </xf>
    <xf numFmtId="43" fontId="0" fillId="0" borderId="0" xfId="48" applyFont="1" applyAlignment="1">
      <alignment horizontal="left" vertical="center"/>
    </xf>
    <xf numFmtId="43" fontId="0" fillId="0" borderId="0" xfId="48" applyFont="1" applyAlignment="1">
      <alignment horizontal="center" vertical="center"/>
    </xf>
    <xf numFmtId="43" fontId="0" fillId="0" borderId="10" xfId="48" applyFont="1" applyBorder="1" applyAlignment="1">
      <alignment horizontal="center" vertical="center"/>
    </xf>
    <xf numFmtId="43" fontId="0" fillId="0" borderId="0" xfId="48" applyFont="1" applyFill="1" applyAlignment="1">
      <alignment/>
    </xf>
    <xf numFmtId="43" fontId="0" fillId="0" borderId="10" xfId="48" applyFont="1" applyFill="1" applyBorder="1" applyAlignment="1">
      <alignment horizontal="right"/>
    </xf>
    <xf numFmtId="43" fontId="0" fillId="0" borderId="0" xfId="48" applyFont="1" applyFill="1" applyAlignment="1">
      <alignment vertical="center"/>
    </xf>
    <xf numFmtId="43" fontId="0" fillId="0" borderId="10" xfId="48" applyFont="1" applyFill="1" applyBorder="1" applyAlignment="1">
      <alignment horizontal="right" vertical="center"/>
    </xf>
    <xf numFmtId="43" fontId="9" fillId="0" borderId="0" xfId="48" applyFont="1" applyAlignment="1">
      <alignment/>
    </xf>
    <xf numFmtId="43" fontId="9" fillId="0" borderId="0" xfId="48" applyFont="1" applyBorder="1" applyAlignment="1">
      <alignment/>
    </xf>
    <xf numFmtId="43" fontId="12" fillId="0" borderId="0" xfId="48" applyFont="1" applyAlignment="1">
      <alignment/>
    </xf>
    <xf numFmtId="43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justify" vertical="center" wrapText="1"/>
      <protection/>
    </xf>
    <xf numFmtId="43" fontId="0" fillId="34" borderId="10" xfId="48" applyFont="1" applyFill="1" applyBorder="1" applyAlignment="1">
      <alignment vertical="center"/>
    </xf>
    <xf numFmtId="43" fontId="2" fillId="0" borderId="10" xfId="48" applyFont="1" applyFill="1" applyBorder="1" applyAlignment="1">
      <alignment vertical="center"/>
    </xf>
    <xf numFmtId="43" fontId="2" fillId="0" borderId="10" xfId="48" applyFont="1" applyBorder="1" applyAlignment="1">
      <alignment vertical="center"/>
    </xf>
    <xf numFmtId="43" fontId="2" fillId="34" borderId="10" xfId="48" applyFont="1" applyFill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189" fontId="0" fillId="40" borderId="13" xfId="0" applyNumberFormat="1" applyFont="1" applyFill="1" applyBorder="1" applyAlignment="1">
      <alignment/>
    </xf>
    <xf numFmtId="189" fontId="7" fillId="40" borderId="0" xfId="0" applyNumberFormat="1" applyFont="1" applyFill="1" applyBorder="1" applyAlignment="1">
      <alignment/>
    </xf>
    <xf numFmtId="188" fontId="2" fillId="41" borderId="0" xfId="71" applyNumberFormat="1" applyFont="1" applyFill="1" applyBorder="1" applyAlignment="1">
      <alignment vertical="center"/>
      <protection/>
    </xf>
    <xf numFmtId="188" fontId="2" fillId="0" borderId="0" xfId="71" applyNumberFormat="1" applyFont="1" applyBorder="1" applyAlignment="1">
      <alignment vertical="center"/>
      <protection/>
    </xf>
    <xf numFmtId="188" fontId="2" fillId="0" borderId="15" xfId="71" applyNumberFormat="1" applyFont="1" applyBorder="1" applyAlignment="1">
      <alignment vertical="center"/>
      <protection/>
    </xf>
    <xf numFmtId="188" fontId="2" fillId="0" borderId="16" xfId="71" applyNumberFormat="1" applyFont="1" applyBorder="1" applyAlignment="1">
      <alignment vertical="center"/>
      <protection/>
    </xf>
    <xf numFmtId="188" fontId="2" fillId="41" borderId="17" xfId="71" applyNumberFormat="1" applyFont="1" applyFill="1" applyBorder="1" applyAlignment="1">
      <alignment vertical="center"/>
      <protection/>
    </xf>
    <xf numFmtId="188" fontId="2" fillId="0" borderId="17" xfId="71" applyNumberFormat="1" applyFont="1" applyBorder="1" applyAlignment="1">
      <alignment vertical="center"/>
      <protection/>
    </xf>
    <xf numFmtId="188" fontId="17" fillId="42" borderId="18" xfId="71" applyNumberFormat="1" applyFont="1" applyFill="1" applyBorder="1" applyAlignment="1">
      <alignment vertical="center"/>
      <protection/>
    </xf>
    <xf numFmtId="0" fontId="18" fillId="0" borderId="15" xfId="71" applyFont="1" applyBorder="1" applyAlignment="1">
      <alignment horizontal="center" vertical="center"/>
      <protection/>
    </xf>
    <xf numFmtId="43" fontId="18" fillId="0" borderId="15" xfId="71" applyNumberFormat="1" applyFont="1" applyBorder="1" applyAlignment="1">
      <alignment horizontal="center" vertical="center"/>
      <protection/>
    </xf>
    <xf numFmtId="188" fontId="17" fillId="41" borderId="19" xfId="71" applyNumberFormat="1" applyFont="1" applyFill="1" applyBorder="1" applyAlignment="1">
      <alignment vertical="center"/>
      <protection/>
    </xf>
    <xf numFmtId="0" fontId="18" fillId="41" borderId="0" xfId="71" applyFont="1" applyFill="1" applyBorder="1" applyAlignment="1">
      <alignment horizontal="center" vertical="center"/>
      <protection/>
    </xf>
    <xf numFmtId="43" fontId="18" fillId="41" borderId="0" xfId="71" applyNumberFormat="1" applyFont="1" applyFill="1" applyBorder="1" applyAlignment="1">
      <alignment horizontal="center" vertical="center"/>
      <protection/>
    </xf>
    <xf numFmtId="188" fontId="17" fillId="42" borderId="19" xfId="71" applyNumberFormat="1" applyFont="1" applyFill="1" applyBorder="1" applyAlignment="1">
      <alignment vertical="center"/>
      <protection/>
    </xf>
    <xf numFmtId="0" fontId="18" fillId="0" borderId="0" xfId="71" applyFont="1" applyBorder="1" applyAlignment="1">
      <alignment horizontal="center" vertical="center"/>
      <protection/>
    </xf>
    <xf numFmtId="43" fontId="18" fillId="0" borderId="0" xfId="71" applyNumberFormat="1" applyFont="1" applyBorder="1" applyAlignment="1">
      <alignment horizontal="center" vertical="center"/>
      <protection/>
    </xf>
    <xf numFmtId="188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43" borderId="26" xfId="0" applyFont="1" applyFill="1" applyBorder="1" applyAlignment="1">
      <alignment horizontal="center" vertical="center" wrapText="1"/>
    </xf>
    <xf numFmtId="0" fontId="3" fillId="43" borderId="27" xfId="0" applyFont="1" applyFill="1" applyBorder="1" applyAlignment="1">
      <alignment horizontal="center" vertical="center" wrapText="1"/>
    </xf>
    <xf numFmtId="0" fontId="3" fillId="43" borderId="28" xfId="0" applyFont="1" applyFill="1" applyBorder="1" applyAlignment="1">
      <alignment horizontal="center" vertical="center" wrapText="1"/>
    </xf>
    <xf numFmtId="188" fontId="2" fillId="0" borderId="23" xfId="0" applyNumberFormat="1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8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2" fillId="0" borderId="19" xfId="71" applyFont="1" applyBorder="1" applyAlignment="1">
      <alignment horizontal="justify" vertical="top" wrapText="1"/>
      <protection/>
    </xf>
    <xf numFmtId="0" fontId="62" fillId="0" borderId="0" xfId="71" applyFont="1" applyBorder="1" applyAlignment="1">
      <alignment horizontal="justify" vertical="top" wrapText="1"/>
      <protection/>
    </xf>
    <xf numFmtId="0" fontId="62" fillId="0" borderId="17" xfId="71" applyFont="1" applyBorder="1" applyAlignment="1">
      <alignment horizontal="justify" vertical="top" wrapText="1"/>
      <protection/>
    </xf>
    <xf numFmtId="0" fontId="62" fillId="0" borderId="29" xfId="71" applyFont="1" applyBorder="1" applyAlignment="1">
      <alignment horizontal="justify" vertical="top" wrapText="1"/>
      <protection/>
    </xf>
    <xf numFmtId="0" fontId="62" fillId="0" borderId="30" xfId="71" applyFont="1" applyBorder="1" applyAlignment="1">
      <alignment horizontal="justify" vertical="top" wrapText="1"/>
      <protection/>
    </xf>
    <xf numFmtId="0" fontId="62" fillId="0" borderId="31" xfId="71" applyFont="1" applyBorder="1" applyAlignment="1">
      <alignment horizontal="justify" vertical="top" wrapText="1"/>
      <protection/>
    </xf>
    <xf numFmtId="188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88" fontId="14" fillId="39" borderId="23" xfId="0" applyNumberFormat="1" applyFont="1" applyFill="1" applyBorder="1" applyAlignment="1">
      <alignment horizontal="right"/>
    </xf>
    <xf numFmtId="188" fontId="14" fillId="39" borderId="24" xfId="0" applyNumberFormat="1" applyFont="1" applyFill="1" applyBorder="1" applyAlignment="1">
      <alignment horizontal="right"/>
    </xf>
    <xf numFmtId="188" fontId="14" fillId="39" borderId="25" xfId="0" applyNumberFormat="1" applyFont="1" applyFill="1" applyBorder="1" applyAlignment="1">
      <alignment horizontal="right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43" fontId="0" fillId="0" borderId="10" xfId="50" applyFont="1" applyBorder="1" applyAlignment="1">
      <alignment horizontal="center" wrapText="1"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2" xfId="53"/>
    <cellStyle name="Millares 3" xfId="54"/>
    <cellStyle name="Millares 4" xfId="55"/>
    <cellStyle name="Millares 5" xfId="56"/>
    <cellStyle name="Millares 6" xfId="57"/>
    <cellStyle name="Millares 7" xfId="58"/>
    <cellStyle name="Millares 8" xfId="59"/>
    <cellStyle name="Millares 9" xfId="60"/>
    <cellStyle name="Millares 9 2" xfId="61"/>
    <cellStyle name="Millares 9 3" xfId="62"/>
    <cellStyle name="Currency" xfId="63"/>
    <cellStyle name="Currency [0]" xfId="64"/>
    <cellStyle name="Moneda [0] 2" xfId="65"/>
    <cellStyle name="Moneda [0] 3" xfId="66"/>
    <cellStyle name="Neutral" xfId="67"/>
    <cellStyle name="Normal 10" xfId="68"/>
    <cellStyle name="Normal 11" xfId="69"/>
    <cellStyle name="Normal 12" xfId="70"/>
    <cellStyle name="Normal 13" xfId="71"/>
    <cellStyle name="Normal 14" xfId="72"/>
    <cellStyle name="Normal 2" xfId="73"/>
    <cellStyle name="Normal 2 2" xfId="74"/>
    <cellStyle name="Normal 2 2 2" xfId="75"/>
    <cellStyle name="Normal 3" xfId="76"/>
    <cellStyle name="Normal 3 2" xfId="77"/>
    <cellStyle name="Normal 4" xfId="78"/>
    <cellStyle name="Normal 5" xfId="79"/>
    <cellStyle name="Normal 5 2" xfId="80"/>
    <cellStyle name="Normal 5 2 2" xfId="81"/>
    <cellStyle name="Normal 6" xfId="82"/>
    <cellStyle name="Normal 7" xfId="83"/>
    <cellStyle name="Normal 7 2" xfId="84"/>
    <cellStyle name="Normal 7 3" xfId="85"/>
    <cellStyle name="Normal 8" xfId="86"/>
    <cellStyle name="Normal 9" xfId="87"/>
    <cellStyle name="Notas" xfId="88"/>
    <cellStyle name="Percent" xfId="89"/>
    <cellStyle name="Porcentaje 2" xfId="90"/>
    <cellStyle name="Salida" xfId="91"/>
    <cellStyle name="Texto de advertencia" xfId="92"/>
    <cellStyle name="Texto explicativo" xfId="93"/>
    <cellStyle name="Título" xfId="94"/>
    <cellStyle name="Título 1" xfId="95"/>
    <cellStyle name="Título 2" xfId="96"/>
    <cellStyle name="Título 3" xfId="97"/>
    <cellStyle name="Total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600075</xdr:colOff>
      <xdr:row>4</xdr:row>
      <xdr:rowOff>38100</xdr:rowOff>
    </xdr:to>
    <xdr:sp>
      <xdr:nvSpPr>
        <xdr:cNvPr id="1" name="Rectangle 23" descr="logoopcion1"/>
        <xdr:cNvSpPr>
          <a:spLocks/>
        </xdr:cNvSpPr>
      </xdr:nvSpPr>
      <xdr:spPr>
        <a:xfrm>
          <a:off x="0" y="66675"/>
          <a:ext cx="695325" cy="6381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J105"/>
  <sheetViews>
    <sheetView showGridLines="0" showZeros="0" tabSelected="1" zoomScale="70" zoomScaleNormal="70" zoomScaleSheetLayoutView="85" zoomScalePageLayoutView="0" workbookViewId="0" topLeftCell="A82">
      <selection activeCell="C23" sqref="C23"/>
    </sheetView>
  </sheetViews>
  <sheetFormatPr defaultColWidth="11.00390625" defaultRowHeight="12.75"/>
  <cols>
    <col min="1" max="1" width="1.421875" style="1" customWidth="1"/>
    <col min="2" max="2" width="18.7109375" style="2" customWidth="1"/>
    <col min="3" max="3" width="60.00390625" style="1" customWidth="1"/>
    <col min="4" max="4" width="9.28125" style="2" customWidth="1"/>
    <col min="5" max="5" width="15.00390625" style="46" customWidth="1"/>
    <col min="6" max="6" width="3.57421875" style="2" customWidth="1"/>
    <col min="7" max="7" width="16.28125" style="3" customWidth="1"/>
    <col min="8" max="8" width="15.421875" style="3" customWidth="1"/>
    <col min="9" max="9" width="18.140625" style="3" customWidth="1"/>
    <col min="10" max="10" width="0.85546875" style="3" customWidth="1"/>
    <col min="11" max="11" width="16.421875" style="3" customWidth="1"/>
    <col min="12" max="12" width="1.7109375" style="3" customWidth="1"/>
    <col min="13" max="13" width="15.8515625" style="3" customWidth="1"/>
    <col min="14" max="14" width="13.421875" style="3" customWidth="1"/>
    <col min="15" max="15" width="17.8515625" style="3" customWidth="1"/>
    <col min="16" max="16" width="0.85546875" style="3" customWidth="1"/>
    <col min="17" max="17" width="18.140625" style="3" customWidth="1"/>
    <col min="18" max="18" width="1.57421875" style="3" customWidth="1"/>
    <col min="19" max="19" width="16.140625" style="3" customWidth="1"/>
    <col min="20" max="20" width="16.8515625" style="1" customWidth="1"/>
    <col min="21" max="21" width="3.140625" style="1" customWidth="1"/>
    <col min="22" max="22" width="18.57421875" style="1" customWidth="1"/>
    <col min="23" max="23" width="2.57421875" style="1" customWidth="1"/>
    <col min="24" max="24" width="11.8515625" style="1" bestFit="1" customWidth="1"/>
    <col min="25" max="25" width="2.421875" style="1" customWidth="1"/>
    <col min="26" max="26" width="13.140625" style="1" bestFit="1" customWidth="1"/>
    <col min="27" max="27" width="2.28125" style="1" customWidth="1"/>
    <col min="28" max="28" width="11.8515625" style="1" bestFit="1" customWidth="1"/>
    <col min="29" max="29" width="2.140625" style="1" customWidth="1"/>
    <col min="30" max="30" width="11.8515625" style="1" bestFit="1" customWidth="1"/>
    <col min="31" max="31" width="2.7109375" style="1" customWidth="1"/>
    <col min="32" max="32" width="16.57421875" style="1" bestFit="1" customWidth="1"/>
    <col min="33" max="33" width="21.57421875" style="1" bestFit="1" customWidth="1"/>
    <col min="34" max="35" width="11.00390625" style="1" customWidth="1"/>
    <col min="36" max="36" width="12.57421875" style="1" bestFit="1" customWidth="1"/>
    <col min="37" max="16384" width="11.00390625" style="1" customWidth="1"/>
  </cols>
  <sheetData>
    <row r="1" ht="7.5" customHeight="1" thickBot="1"/>
    <row r="2" spans="3:34" ht="18.75" customHeight="1">
      <c r="C2" s="162" t="s">
        <v>45</v>
      </c>
      <c r="D2" s="3"/>
      <c r="G2" s="165" t="s">
        <v>0</v>
      </c>
      <c r="H2" s="166"/>
      <c r="I2" s="166"/>
      <c r="J2" s="166"/>
      <c r="K2" s="167"/>
      <c r="M2" s="168" t="s">
        <v>1</v>
      </c>
      <c r="N2" s="168"/>
      <c r="O2" s="168"/>
      <c r="P2" s="168"/>
      <c r="Q2" s="168"/>
      <c r="AH2" s="4"/>
    </row>
    <row r="3" spans="3:4" ht="7.5" customHeight="1">
      <c r="C3" s="163"/>
      <c r="D3" s="3"/>
    </row>
    <row r="4" spans="3:17" ht="18.75">
      <c r="C4" s="163"/>
      <c r="D4" s="3"/>
      <c r="G4" s="168" t="s">
        <v>2</v>
      </c>
      <c r="H4" s="168"/>
      <c r="I4" s="25" t="s">
        <v>3</v>
      </c>
      <c r="M4" s="168" t="s">
        <v>2</v>
      </c>
      <c r="N4" s="168"/>
      <c r="O4" s="25" t="s">
        <v>3</v>
      </c>
      <c r="Q4" s="5"/>
    </row>
    <row r="5" spans="3:4" ht="7.5" customHeight="1">
      <c r="C5" s="163"/>
      <c r="D5" s="3"/>
    </row>
    <row r="6" spans="3:19" ht="19.5" customHeight="1" thickBot="1">
      <c r="C6" s="164"/>
      <c r="D6" s="6"/>
      <c r="E6" s="47"/>
      <c r="G6" s="177" t="s">
        <v>4</v>
      </c>
      <c r="H6" s="177" t="s">
        <v>5</v>
      </c>
      <c r="I6" s="169" t="s">
        <v>6</v>
      </c>
      <c r="M6" s="177" t="s">
        <v>4</v>
      </c>
      <c r="N6" s="177" t="s">
        <v>5</v>
      </c>
      <c r="O6" s="169" t="s">
        <v>6</v>
      </c>
      <c r="Q6" s="156"/>
      <c r="S6" s="6"/>
    </row>
    <row r="7" spans="4:30" ht="18.75">
      <c r="D7" s="1"/>
      <c r="G7" s="178"/>
      <c r="H7" s="178"/>
      <c r="I7" s="170"/>
      <c r="M7" s="178"/>
      <c r="N7" s="178"/>
      <c r="O7" s="170"/>
      <c r="Q7" s="157"/>
      <c r="S7" s="7"/>
      <c r="V7" s="8" t="s">
        <v>7</v>
      </c>
      <c r="X7" s="8" t="s">
        <v>8</v>
      </c>
      <c r="Z7" s="8" t="s">
        <v>9</v>
      </c>
      <c r="AB7" s="8" t="s">
        <v>10</v>
      </c>
      <c r="AD7" s="8" t="s">
        <v>38</v>
      </c>
    </row>
    <row r="8" spans="2:33" ht="7.5" customHeight="1" thickBot="1">
      <c r="B8" s="161" t="s">
        <v>11</v>
      </c>
      <c r="C8" s="161" t="s">
        <v>12</v>
      </c>
      <c r="D8" s="161" t="s">
        <v>13</v>
      </c>
      <c r="E8" s="185" t="s">
        <v>14</v>
      </c>
      <c r="F8" s="9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2:33" ht="19.5" thickBot="1">
      <c r="B9" s="161"/>
      <c r="C9" s="161"/>
      <c r="D9" s="161"/>
      <c r="E9" s="185"/>
      <c r="F9" s="9"/>
      <c r="G9" s="158" t="s">
        <v>40</v>
      </c>
      <c r="H9" s="159"/>
      <c r="I9" s="160"/>
      <c r="J9" s="11"/>
      <c r="K9" s="13" t="s">
        <v>16</v>
      </c>
      <c r="L9" s="14"/>
      <c r="M9" s="158" t="str">
        <f>+G9</f>
        <v>Pavimento + Espaldón</v>
      </c>
      <c r="N9" s="159"/>
      <c r="O9" s="160"/>
      <c r="P9" s="11"/>
      <c r="Q9" s="13" t="s">
        <v>16</v>
      </c>
      <c r="R9" s="11"/>
      <c r="S9" s="11"/>
      <c r="T9" s="48" t="s">
        <v>15</v>
      </c>
      <c r="U9" s="12"/>
      <c r="V9" s="149" t="s">
        <v>15</v>
      </c>
      <c r="W9" s="150"/>
      <c r="X9" s="150"/>
      <c r="Y9" s="150"/>
      <c r="Z9" s="150"/>
      <c r="AA9" s="150"/>
      <c r="AB9" s="150"/>
      <c r="AC9" s="150"/>
      <c r="AD9" s="151"/>
      <c r="AE9" s="12"/>
      <c r="AF9" s="15" t="s">
        <v>17</v>
      </c>
      <c r="AG9" s="15" t="s">
        <v>18</v>
      </c>
    </row>
    <row r="10" spans="2:33" ht="7.5" customHeight="1">
      <c r="B10" s="9"/>
      <c r="C10" s="16"/>
      <c r="D10" s="9"/>
      <c r="E10" s="49"/>
      <c r="F10" s="9"/>
      <c r="G10" s="17"/>
      <c r="H10" s="17"/>
      <c r="I10" s="1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2:33" ht="7.5" customHeight="1">
      <c r="B11" s="9"/>
      <c r="C11" s="16"/>
      <c r="D11" s="9"/>
      <c r="E11" s="49"/>
      <c r="F11" s="9"/>
      <c r="G11" s="17"/>
      <c r="H11" s="17"/>
      <c r="I11" s="17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2:36" s="54" customFormat="1" ht="25.5">
      <c r="B12" s="30" t="s">
        <v>72</v>
      </c>
      <c r="C12" s="113" t="s">
        <v>73</v>
      </c>
      <c r="D12" s="114" t="s">
        <v>19</v>
      </c>
      <c r="E12" s="77"/>
      <c r="F12" s="50"/>
      <c r="G12" s="77">
        <v>355102.4</v>
      </c>
      <c r="H12" s="118">
        <v>0</v>
      </c>
      <c r="I12" s="118">
        <v>0</v>
      </c>
      <c r="J12" s="51"/>
      <c r="K12" s="44">
        <f aca="true" t="shared" si="0" ref="K12:K36">SUM(G12:I12)</f>
        <v>355102.4</v>
      </c>
      <c r="L12" s="52"/>
      <c r="M12" s="44">
        <f aca="true" t="shared" si="1" ref="M12:M36">G12*E12</f>
        <v>0</v>
      </c>
      <c r="N12" s="80">
        <f>+H12*E12</f>
        <v>0</v>
      </c>
      <c r="O12" s="80">
        <f aca="true" t="shared" si="2" ref="O12:O36">+I12*E12</f>
        <v>0</v>
      </c>
      <c r="P12" s="52"/>
      <c r="Q12" s="44">
        <f aca="true" t="shared" si="3" ref="Q12:Q36">SUM(M12:O12)</f>
        <v>0</v>
      </c>
      <c r="R12" s="53"/>
      <c r="S12" s="53"/>
      <c r="T12" s="80"/>
      <c r="U12" s="106"/>
      <c r="V12" s="87"/>
      <c r="W12" s="106"/>
      <c r="X12" s="80"/>
      <c r="Y12" s="96"/>
      <c r="Z12" s="80"/>
      <c r="AA12" s="106"/>
      <c r="AB12" s="80"/>
      <c r="AC12" s="106"/>
      <c r="AD12" s="80"/>
      <c r="AE12" s="106"/>
      <c r="AF12" s="87"/>
      <c r="AG12" s="80"/>
      <c r="AJ12" s="55"/>
    </row>
    <row r="13" spans="2:36" s="54" customFormat="1" ht="18.75">
      <c r="B13" s="30" t="s">
        <v>74</v>
      </c>
      <c r="C13" s="113" t="s">
        <v>75</v>
      </c>
      <c r="D13" s="114" t="s">
        <v>19</v>
      </c>
      <c r="E13" s="77"/>
      <c r="F13" s="50"/>
      <c r="G13" s="77">
        <v>463287.6</v>
      </c>
      <c r="H13" s="118">
        <v>0</v>
      </c>
      <c r="I13" s="118">
        <v>0</v>
      </c>
      <c r="J13" s="51"/>
      <c r="K13" s="44">
        <f t="shared" si="0"/>
        <v>463287.6</v>
      </c>
      <c r="L13" s="52"/>
      <c r="M13" s="44">
        <f t="shared" si="1"/>
        <v>0</v>
      </c>
      <c r="N13" s="80">
        <f aca="true" t="shared" si="4" ref="N13:N36">+H13*E13</f>
        <v>0</v>
      </c>
      <c r="O13" s="80">
        <f t="shared" si="2"/>
        <v>0</v>
      </c>
      <c r="P13" s="52"/>
      <c r="Q13" s="44">
        <f t="shared" si="3"/>
        <v>0</v>
      </c>
      <c r="R13" s="53"/>
      <c r="S13" s="53"/>
      <c r="T13" s="80"/>
      <c r="U13" s="106"/>
      <c r="V13" s="87"/>
      <c r="W13" s="106"/>
      <c r="X13" s="80"/>
      <c r="Y13" s="96"/>
      <c r="Z13" s="80"/>
      <c r="AA13" s="106"/>
      <c r="AB13" s="80"/>
      <c r="AC13" s="106"/>
      <c r="AD13" s="80"/>
      <c r="AE13" s="106"/>
      <c r="AF13" s="87"/>
      <c r="AG13" s="80"/>
      <c r="AJ13" s="55"/>
    </row>
    <row r="14" spans="2:36" s="54" customFormat="1" ht="18.75">
      <c r="B14" s="30" t="s">
        <v>76</v>
      </c>
      <c r="C14" s="113" t="s">
        <v>77</v>
      </c>
      <c r="D14" s="114" t="s">
        <v>29</v>
      </c>
      <c r="E14" s="77"/>
      <c r="F14" s="50"/>
      <c r="G14" s="77">
        <v>34130.736000000004</v>
      </c>
      <c r="H14" s="118">
        <v>0</v>
      </c>
      <c r="I14" s="118">
        <v>0</v>
      </c>
      <c r="J14" s="51"/>
      <c r="K14" s="44">
        <f t="shared" si="0"/>
        <v>34130.736000000004</v>
      </c>
      <c r="L14" s="52"/>
      <c r="M14" s="44">
        <f t="shared" si="1"/>
        <v>0</v>
      </c>
      <c r="N14" s="80">
        <f t="shared" si="4"/>
        <v>0</v>
      </c>
      <c r="O14" s="80">
        <f t="shared" si="2"/>
        <v>0</v>
      </c>
      <c r="P14" s="52"/>
      <c r="Q14" s="44">
        <f t="shared" si="3"/>
        <v>0</v>
      </c>
      <c r="R14" s="53"/>
      <c r="S14" s="53"/>
      <c r="T14" s="80"/>
      <c r="U14" s="106"/>
      <c r="V14" s="87"/>
      <c r="W14" s="106"/>
      <c r="X14" s="80"/>
      <c r="Y14" s="96"/>
      <c r="Z14" s="80"/>
      <c r="AA14" s="106"/>
      <c r="AB14" s="80"/>
      <c r="AC14" s="106"/>
      <c r="AD14" s="80"/>
      <c r="AE14" s="106"/>
      <c r="AF14" s="87"/>
      <c r="AG14" s="80"/>
      <c r="AJ14" s="55"/>
    </row>
    <row r="15" spans="2:36" s="54" customFormat="1" ht="18.75">
      <c r="B15" s="30" t="s">
        <v>78</v>
      </c>
      <c r="C15" s="113" t="s">
        <v>79</v>
      </c>
      <c r="D15" s="114" t="s">
        <v>28</v>
      </c>
      <c r="E15" s="77"/>
      <c r="F15" s="50"/>
      <c r="G15" s="77">
        <v>129744</v>
      </c>
      <c r="H15" s="118">
        <v>0</v>
      </c>
      <c r="I15" s="118">
        <v>0</v>
      </c>
      <c r="J15" s="51"/>
      <c r="K15" s="44">
        <f t="shared" si="0"/>
        <v>129744</v>
      </c>
      <c r="L15" s="52"/>
      <c r="M15" s="44">
        <f t="shared" si="1"/>
        <v>0</v>
      </c>
      <c r="N15" s="80">
        <f t="shared" si="4"/>
        <v>0</v>
      </c>
      <c r="O15" s="80">
        <f t="shared" si="2"/>
        <v>0</v>
      </c>
      <c r="P15" s="52"/>
      <c r="Q15" s="44">
        <f t="shared" si="3"/>
        <v>0</v>
      </c>
      <c r="R15" s="53"/>
      <c r="S15" s="53"/>
      <c r="T15" s="80"/>
      <c r="U15" s="106"/>
      <c r="V15" s="87"/>
      <c r="W15" s="106"/>
      <c r="X15" s="80"/>
      <c r="Y15" s="96"/>
      <c r="Z15" s="80"/>
      <c r="AA15" s="106"/>
      <c r="AB15" s="80"/>
      <c r="AC15" s="106"/>
      <c r="AD15" s="80"/>
      <c r="AE15" s="106"/>
      <c r="AF15" s="87"/>
      <c r="AG15" s="80"/>
      <c r="AJ15" s="55"/>
    </row>
    <row r="16" spans="2:36" s="54" customFormat="1" ht="18.75">
      <c r="B16" s="30" t="s">
        <v>50</v>
      </c>
      <c r="C16" s="113" t="s">
        <v>52</v>
      </c>
      <c r="D16" s="114" t="s">
        <v>29</v>
      </c>
      <c r="E16" s="77"/>
      <c r="F16" s="50"/>
      <c r="G16" s="77">
        <v>12974.400000000001</v>
      </c>
      <c r="H16" s="118">
        <v>0</v>
      </c>
      <c r="I16" s="118">
        <v>0</v>
      </c>
      <c r="J16" s="51"/>
      <c r="K16" s="44">
        <f t="shared" si="0"/>
        <v>12974.400000000001</v>
      </c>
      <c r="L16" s="52"/>
      <c r="M16" s="44">
        <f t="shared" si="1"/>
        <v>0</v>
      </c>
      <c r="N16" s="80">
        <f t="shared" si="4"/>
        <v>0</v>
      </c>
      <c r="O16" s="80">
        <f t="shared" si="2"/>
        <v>0</v>
      </c>
      <c r="P16" s="52"/>
      <c r="Q16" s="44">
        <f t="shared" si="3"/>
        <v>0</v>
      </c>
      <c r="R16" s="53"/>
      <c r="S16" s="53"/>
      <c r="T16" s="80"/>
      <c r="U16" s="106"/>
      <c r="V16" s="87"/>
      <c r="W16" s="106"/>
      <c r="X16" s="80"/>
      <c r="Y16" s="96"/>
      <c r="Z16" s="80"/>
      <c r="AA16" s="106"/>
      <c r="AB16" s="80"/>
      <c r="AC16" s="106"/>
      <c r="AD16" s="80"/>
      <c r="AE16" s="106"/>
      <c r="AF16" s="87"/>
      <c r="AG16" s="80"/>
      <c r="AJ16" s="55"/>
    </row>
    <row r="17" spans="2:36" s="54" customFormat="1" ht="18.75">
      <c r="B17" s="30" t="s">
        <v>48</v>
      </c>
      <c r="C17" s="113" t="s">
        <v>44</v>
      </c>
      <c r="D17" s="114" t="s">
        <v>80</v>
      </c>
      <c r="E17" s="77"/>
      <c r="F17" s="50"/>
      <c r="G17" s="77">
        <v>181641.59999999998</v>
      </c>
      <c r="H17" s="118">
        <v>0</v>
      </c>
      <c r="I17" s="118">
        <v>0</v>
      </c>
      <c r="J17" s="51"/>
      <c r="K17" s="44">
        <f t="shared" si="0"/>
        <v>181641.59999999998</v>
      </c>
      <c r="L17" s="52"/>
      <c r="M17" s="44">
        <f t="shared" si="1"/>
        <v>0</v>
      </c>
      <c r="N17" s="80">
        <f t="shared" si="4"/>
        <v>0</v>
      </c>
      <c r="O17" s="80">
        <f t="shared" si="2"/>
        <v>0</v>
      </c>
      <c r="P17" s="52"/>
      <c r="Q17" s="44">
        <f t="shared" si="3"/>
        <v>0</v>
      </c>
      <c r="R17" s="53"/>
      <c r="S17" s="53"/>
      <c r="T17" s="80"/>
      <c r="U17" s="106"/>
      <c r="V17" s="87"/>
      <c r="W17" s="106"/>
      <c r="X17" s="80"/>
      <c r="Y17" s="96"/>
      <c r="Z17" s="80"/>
      <c r="AA17" s="106"/>
      <c r="AB17" s="80"/>
      <c r="AC17" s="106"/>
      <c r="AD17" s="80"/>
      <c r="AE17" s="106"/>
      <c r="AF17" s="87"/>
      <c r="AG17" s="80"/>
      <c r="AJ17" s="55"/>
    </row>
    <row r="18" spans="2:36" s="54" customFormat="1" ht="18.75">
      <c r="B18" s="30" t="s">
        <v>51</v>
      </c>
      <c r="C18" s="113" t="s">
        <v>81</v>
      </c>
      <c r="D18" s="114" t="s">
        <v>29</v>
      </c>
      <c r="E18" s="77"/>
      <c r="F18" s="50"/>
      <c r="G18" s="77">
        <v>12974.400000000001</v>
      </c>
      <c r="H18" s="118">
        <v>0</v>
      </c>
      <c r="I18" s="118">
        <v>0</v>
      </c>
      <c r="J18" s="51"/>
      <c r="K18" s="44">
        <f t="shared" si="0"/>
        <v>12974.400000000001</v>
      </c>
      <c r="L18" s="52"/>
      <c r="M18" s="44">
        <f t="shared" si="1"/>
        <v>0</v>
      </c>
      <c r="N18" s="80">
        <f t="shared" si="4"/>
        <v>0</v>
      </c>
      <c r="O18" s="80">
        <f t="shared" si="2"/>
        <v>0</v>
      </c>
      <c r="P18" s="52"/>
      <c r="Q18" s="44">
        <f t="shared" si="3"/>
        <v>0</v>
      </c>
      <c r="R18" s="53"/>
      <c r="S18" s="53"/>
      <c r="T18" s="80"/>
      <c r="U18" s="106"/>
      <c r="V18" s="87"/>
      <c r="W18" s="106"/>
      <c r="X18" s="80"/>
      <c r="Y18" s="96"/>
      <c r="Z18" s="80"/>
      <c r="AA18" s="106"/>
      <c r="AB18" s="80"/>
      <c r="AC18" s="106"/>
      <c r="AD18" s="80"/>
      <c r="AE18" s="106"/>
      <c r="AF18" s="87"/>
      <c r="AG18" s="80"/>
      <c r="AJ18" s="55"/>
    </row>
    <row r="19" spans="2:36" s="54" customFormat="1" ht="18.75">
      <c r="B19" s="30" t="s">
        <v>82</v>
      </c>
      <c r="C19" s="113" t="s">
        <v>83</v>
      </c>
      <c r="D19" s="114" t="s">
        <v>28</v>
      </c>
      <c r="E19" s="77"/>
      <c r="F19" s="50"/>
      <c r="G19" s="77">
        <v>159362.674</v>
      </c>
      <c r="H19" s="118">
        <v>0</v>
      </c>
      <c r="I19" s="118">
        <v>0</v>
      </c>
      <c r="J19" s="51"/>
      <c r="K19" s="44">
        <f t="shared" si="0"/>
        <v>159362.674</v>
      </c>
      <c r="L19" s="52"/>
      <c r="M19" s="44">
        <f t="shared" si="1"/>
        <v>0</v>
      </c>
      <c r="N19" s="80">
        <f t="shared" si="4"/>
        <v>0</v>
      </c>
      <c r="O19" s="80">
        <f t="shared" si="2"/>
        <v>0</v>
      </c>
      <c r="P19" s="52"/>
      <c r="Q19" s="44">
        <f t="shared" si="3"/>
        <v>0</v>
      </c>
      <c r="R19" s="53"/>
      <c r="S19" s="53"/>
      <c r="T19" s="80"/>
      <c r="U19" s="106"/>
      <c r="V19" s="87"/>
      <c r="W19" s="106"/>
      <c r="X19" s="80"/>
      <c r="Y19" s="96"/>
      <c r="Z19" s="80"/>
      <c r="AA19" s="106"/>
      <c r="AB19" s="80"/>
      <c r="AC19" s="106"/>
      <c r="AD19" s="80"/>
      <c r="AE19" s="106"/>
      <c r="AF19" s="87"/>
      <c r="AG19" s="80"/>
      <c r="AJ19" s="55"/>
    </row>
    <row r="20" spans="2:36" s="54" customFormat="1" ht="18.75">
      <c r="B20" s="30" t="s">
        <v>46</v>
      </c>
      <c r="C20" s="26" t="s">
        <v>84</v>
      </c>
      <c r="D20" s="114" t="s">
        <v>19</v>
      </c>
      <c r="E20" s="77"/>
      <c r="F20" s="50"/>
      <c r="G20" s="77">
        <v>71108.3425</v>
      </c>
      <c r="H20" s="118">
        <v>0</v>
      </c>
      <c r="I20" s="77">
        <v>53331.256875</v>
      </c>
      <c r="J20" s="51"/>
      <c r="K20" s="44">
        <f t="shared" si="0"/>
        <v>124439.59937499999</v>
      </c>
      <c r="L20" s="52"/>
      <c r="M20" s="44">
        <f t="shared" si="1"/>
        <v>0</v>
      </c>
      <c r="N20" s="80">
        <f t="shared" si="4"/>
        <v>0</v>
      </c>
      <c r="O20" s="80">
        <f t="shared" si="2"/>
        <v>0</v>
      </c>
      <c r="P20" s="52"/>
      <c r="Q20" s="44">
        <f t="shared" si="3"/>
        <v>0</v>
      </c>
      <c r="R20" s="53"/>
      <c r="S20" s="53"/>
      <c r="T20" s="80"/>
      <c r="U20" s="106"/>
      <c r="V20" s="87"/>
      <c r="W20" s="106"/>
      <c r="X20" s="80"/>
      <c r="Y20" s="96"/>
      <c r="Z20" s="80"/>
      <c r="AA20" s="106"/>
      <c r="AB20" s="80"/>
      <c r="AC20" s="106"/>
      <c r="AD20" s="80"/>
      <c r="AE20" s="106"/>
      <c r="AF20" s="87"/>
      <c r="AG20" s="80"/>
      <c r="AJ20" s="55"/>
    </row>
    <row r="21" spans="2:36" s="54" customFormat="1" ht="18.75">
      <c r="B21" s="30" t="s">
        <v>39</v>
      </c>
      <c r="C21" s="113" t="s">
        <v>85</v>
      </c>
      <c r="D21" s="114" t="s">
        <v>29</v>
      </c>
      <c r="E21" s="77"/>
      <c r="F21" s="50"/>
      <c r="G21" s="77">
        <v>3435.040000000001</v>
      </c>
      <c r="H21" s="118">
        <v>0</v>
      </c>
      <c r="I21" s="77">
        <v>515.2560000000002</v>
      </c>
      <c r="J21" s="51"/>
      <c r="K21" s="44">
        <f t="shared" si="0"/>
        <v>3950.296000000001</v>
      </c>
      <c r="L21" s="52"/>
      <c r="M21" s="44">
        <f t="shared" si="1"/>
        <v>0</v>
      </c>
      <c r="N21" s="80">
        <f t="shared" si="4"/>
        <v>0</v>
      </c>
      <c r="O21" s="80">
        <f t="shared" si="2"/>
        <v>0</v>
      </c>
      <c r="P21" s="52"/>
      <c r="Q21" s="44">
        <f t="shared" si="3"/>
        <v>0</v>
      </c>
      <c r="R21" s="53"/>
      <c r="S21" s="53"/>
      <c r="T21" s="80"/>
      <c r="U21" s="106"/>
      <c r="V21" s="87"/>
      <c r="W21" s="106"/>
      <c r="X21" s="80"/>
      <c r="Y21" s="96"/>
      <c r="Z21" s="80"/>
      <c r="AA21" s="106"/>
      <c r="AB21" s="80"/>
      <c r="AC21" s="106"/>
      <c r="AD21" s="80"/>
      <c r="AE21" s="106"/>
      <c r="AF21" s="87"/>
      <c r="AG21" s="80"/>
      <c r="AJ21" s="55"/>
    </row>
    <row r="22" spans="2:36" s="54" customFormat="1" ht="18.75">
      <c r="B22" s="30" t="s">
        <v>86</v>
      </c>
      <c r="C22" s="33" t="s">
        <v>87</v>
      </c>
      <c r="D22" s="114" t="s">
        <v>29</v>
      </c>
      <c r="E22" s="77"/>
      <c r="F22" s="50"/>
      <c r="G22" s="77">
        <v>6116.347400000001</v>
      </c>
      <c r="H22" s="118">
        <v>0</v>
      </c>
      <c r="I22" s="77">
        <v>917.4521100000002</v>
      </c>
      <c r="J22" s="51"/>
      <c r="K22" s="44">
        <f t="shared" si="0"/>
        <v>7033.799510000001</v>
      </c>
      <c r="L22" s="52"/>
      <c r="M22" s="44">
        <f t="shared" si="1"/>
        <v>0</v>
      </c>
      <c r="N22" s="80">
        <f t="shared" si="4"/>
        <v>0</v>
      </c>
      <c r="O22" s="80">
        <f t="shared" si="2"/>
        <v>0</v>
      </c>
      <c r="P22" s="52"/>
      <c r="Q22" s="44">
        <f t="shared" si="3"/>
        <v>0</v>
      </c>
      <c r="R22" s="53"/>
      <c r="S22" s="53"/>
      <c r="T22" s="80"/>
      <c r="U22" s="106"/>
      <c r="V22" s="87"/>
      <c r="W22" s="106"/>
      <c r="X22" s="80"/>
      <c r="Y22" s="96"/>
      <c r="Z22" s="80"/>
      <c r="AA22" s="106"/>
      <c r="AB22" s="80"/>
      <c r="AC22" s="106"/>
      <c r="AD22" s="80"/>
      <c r="AE22" s="106"/>
      <c r="AF22" s="87"/>
      <c r="AG22" s="80"/>
      <c r="AJ22" s="55"/>
    </row>
    <row r="23" spans="2:36" s="54" customFormat="1" ht="18.75">
      <c r="B23" s="30" t="s">
        <v>88</v>
      </c>
      <c r="C23" s="113" t="s">
        <v>89</v>
      </c>
      <c r="D23" s="114" t="s">
        <v>80</v>
      </c>
      <c r="E23" s="77"/>
      <c r="F23" s="50"/>
      <c r="G23" s="77">
        <v>404481.72330000007</v>
      </c>
      <c r="H23" s="118">
        <v>0</v>
      </c>
      <c r="I23" s="77">
        <v>79427.305485</v>
      </c>
      <c r="J23" s="51"/>
      <c r="K23" s="44">
        <f t="shared" si="0"/>
        <v>483909.0287850001</v>
      </c>
      <c r="L23" s="52"/>
      <c r="M23" s="44">
        <f t="shared" si="1"/>
        <v>0</v>
      </c>
      <c r="N23" s="80">
        <f t="shared" si="4"/>
        <v>0</v>
      </c>
      <c r="O23" s="80">
        <f t="shared" si="2"/>
        <v>0</v>
      </c>
      <c r="P23" s="52"/>
      <c r="Q23" s="44">
        <f t="shared" si="3"/>
        <v>0</v>
      </c>
      <c r="R23" s="53"/>
      <c r="S23" s="53"/>
      <c r="T23" s="80"/>
      <c r="U23" s="106"/>
      <c r="V23" s="87"/>
      <c r="W23" s="106"/>
      <c r="X23" s="80"/>
      <c r="Y23" s="96"/>
      <c r="Z23" s="80"/>
      <c r="AA23" s="106"/>
      <c r="AB23" s="80"/>
      <c r="AC23" s="106"/>
      <c r="AD23" s="80"/>
      <c r="AE23" s="106"/>
      <c r="AF23" s="87"/>
      <c r="AG23" s="80"/>
      <c r="AJ23" s="55"/>
    </row>
    <row r="24" spans="2:36" s="54" customFormat="1" ht="25.5">
      <c r="B24" s="30" t="s">
        <v>90</v>
      </c>
      <c r="C24" s="113" t="s">
        <v>91</v>
      </c>
      <c r="D24" s="114" t="s">
        <v>28</v>
      </c>
      <c r="E24" s="77"/>
      <c r="F24" s="50"/>
      <c r="G24" s="77">
        <v>639240</v>
      </c>
      <c r="H24" s="118">
        <v>0</v>
      </c>
      <c r="I24" s="77">
        <v>47943</v>
      </c>
      <c r="J24" s="51"/>
      <c r="K24" s="44">
        <f t="shared" si="0"/>
        <v>687183</v>
      </c>
      <c r="L24" s="52"/>
      <c r="M24" s="44">
        <f t="shared" si="1"/>
        <v>0</v>
      </c>
      <c r="N24" s="80">
        <f t="shared" si="4"/>
        <v>0</v>
      </c>
      <c r="O24" s="80">
        <f t="shared" si="2"/>
        <v>0</v>
      </c>
      <c r="P24" s="52"/>
      <c r="Q24" s="44">
        <f t="shared" si="3"/>
        <v>0</v>
      </c>
      <c r="R24" s="53"/>
      <c r="S24" s="53"/>
      <c r="T24" s="80"/>
      <c r="U24" s="106"/>
      <c r="V24" s="87"/>
      <c r="W24" s="106"/>
      <c r="X24" s="80"/>
      <c r="Y24" s="96"/>
      <c r="Z24" s="80"/>
      <c r="AA24" s="106"/>
      <c r="AB24" s="80"/>
      <c r="AC24" s="106"/>
      <c r="AD24" s="80"/>
      <c r="AE24" s="106"/>
      <c r="AF24" s="87"/>
      <c r="AG24" s="80"/>
      <c r="AJ24" s="55"/>
    </row>
    <row r="25" spans="2:36" s="54" customFormat="1" ht="25.5">
      <c r="B25" s="30" t="s">
        <v>92</v>
      </c>
      <c r="C25" s="113" t="s">
        <v>93</v>
      </c>
      <c r="D25" s="114" t="s">
        <v>29</v>
      </c>
      <c r="E25" s="77"/>
      <c r="F25" s="50"/>
      <c r="G25" s="77">
        <v>5587.0560000000005</v>
      </c>
      <c r="H25" s="118">
        <v>0</v>
      </c>
      <c r="I25" s="118">
        <v>0</v>
      </c>
      <c r="J25" s="51"/>
      <c r="K25" s="44">
        <f t="shared" si="0"/>
        <v>5587.0560000000005</v>
      </c>
      <c r="L25" s="52"/>
      <c r="M25" s="44">
        <f t="shared" si="1"/>
        <v>0</v>
      </c>
      <c r="N25" s="80">
        <f t="shared" si="4"/>
        <v>0</v>
      </c>
      <c r="O25" s="80">
        <f t="shared" si="2"/>
        <v>0</v>
      </c>
      <c r="P25" s="52"/>
      <c r="Q25" s="44">
        <f t="shared" si="3"/>
        <v>0</v>
      </c>
      <c r="R25" s="53"/>
      <c r="S25" s="53"/>
      <c r="T25" s="80"/>
      <c r="U25" s="106"/>
      <c r="V25" s="87"/>
      <c r="W25" s="106"/>
      <c r="X25" s="80"/>
      <c r="Y25" s="96"/>
      <c r="Z25" s="80"/>
      <c r="AA25" s="106"/>
      <c r="AB25" s="80"/>
      <c r="AC25" s="106"/>
      <c r="AD25" s="80"/>
      <c r="AE25" s="106"/>
      <c r="AF25" s="87"/>
      <c r="AG25" s="80"/>
      <c r="AJ25" s="55"/>
    </row>
    <row r="26" spans="2:36" s="54" customFormat="1" ht="25.5">
      <c r="B26" s="30" t="s">
        <v>94</v>
      </c>
      <c r="C26" s="113" t="s">
        <v>95</v>
      </c>
      <c r="D26" s="114" t="s">
        <v>96</v>
      </c>
      <c r="E26" s="77"/>
      <c r="F26" s="50"/>
      <c r="G26" s="77">
        <v>111741.12000000001</v>
      </c>
      <c r="H26" s="118">
        <v>0</v>
      </c>
      <c r="I26" s="118">
        <v>0</v>
      </c>
      <c r="J26" s="51"/>
      <c r="K26" s="44">
        <f t="shared" si="0"/>
        <v>111741.12000000001</v>
      </c>
      <c r="L26" s="52"/>
      <c r="M26" s="44">
        <f t="shared" si="1"/>
        <v>0</v>
      </c>
      <c r="N26" s="80">
        <f t="shared" si="4"/>
        <v>0</v>
      </c>
      <c r="O26" s="80">
        <f t="shared" si="2"/>
        <v>0</v>
      </c>
      <c r="P26" s="52"/>
      <c r="Q26" s="44">
        <f t="shared" si="3"/>
        <v>0</v>
      </c>
      <c r="R26" s="53"/>
      <c r="S26" s="53"/>
      <c r="T26" s="80"/>
      <c r="U26" s="106"/>
      <c r="V26" s="87"/>
      <c r="W26" s="106"/>
      <c r="X26" s="80"/>
      <c r="Y26" s="96"/>
      <c r="Z26" s="80"/>
      <c r="AA26" s="106"/>
      <c r="AB26" s="80"/>
      <c r="AC26" s="106"/>
      <c r="AD26" s="80"/>
      <c r="AE26" s="106"/>
      <c r="AF26" s="87"/>
      <c r="AG26" s="80"/>
      <c r="AJ26" s="55"/>
    </row>
    <row r="27" spans="2:36" s="54" customFormat="1" ht="18.75">
      <c r="B27" s="30" t="s">
        <v>97</v>
      </c>
      <c r="C27" s="115" t="s">
        <v>98</v>
      </c>
      <c r="D27" s="114" t="s">
        <v>28</v>
      </c>
      <c r="E27" s="77"/>
      <c r="F27" s="50"/>
      <c r="G27" s="77">
        <v>790893.7</v>
      </c>
      <c r="H27" s="118">
        <v>0</v>
      </c>
      <c r="I27" s="77">
        <v>59317.0275</v>
      </c>
      <c r="J27" s="51"/>
      <c r="K27" s="44">
        <f t="shared" si="0"/>
        <v>850210.7274999999</v>
      </c>
      <c r="L27" s="52"/>
      <c r="M27" s="44">
        <f t="shared" si="1"/>
        <v>0</v>
      </c>
      <c r="N27" s="80">
        <f t="shared" si="4"/>
        <v>0</v>
      </c>
      <c r="O27" s="80">
        <f t="shared" si="2"/>
        <v>0</v>
      </c>
      <c r="P27" s="52"/>
      <c r="Q27" s="44">
        <f t="shared" si="3"/>
        <v>0</v>
      </c>
      <c r="R27" s="53"/>
      <c r="S27" s="53"/>
      <c r="T27" s="80"/>
      <c r="U27" s="106"/>
      <c r="V27" s="87"/>
      <c r="W27" s="106"/>
      <c r="X27" s="80"/>
      <c r="Y27" s="96"/>
      <c r="Z27" s="80"/>
      <c r="AA27" s="106"/>
      <c r="AB27" s="80"/>
      <c r="AC27" s="106"/>
      <c r="AD27" s="80"/>
      <c r="AE27" s="106"/>
      <c r="AF27" s="87"/>
      <c r="AG27" s="80"/>
      <c r="AJ27" s="55"/>
    </row>
    <row r="28" spans="2:36" s="54" customFormat="1" ht="18.75">
      <c r="B28" s="30" t="s">
        <v>58</v>
      </c>
      <c r="C28" s="113" t="s">
        <v>59</v>
      </c>
      <c r="D28" s="114" t="s">
        <v>28</v>
      </c>
      <c r="E28" s="77"/>
      <c r="F28" s="50"/>
      <c r="G28" s="77">
        <v>910483.2</v>
      </c>
      <c r="H28" s="118">
        <v>0</v>
      </c>
      <c r="I28" s="118">
        <v>0</v>
      </c>
      <c r="J28" s="51"/>
      <c r="K28" s="44">
        <f t="shared" si="0"/>
        <v>910483.2</v>
      </c>
      <c r="L28" s="52"/>
      <c r="M28" s="44">
        <f t="shared" si="1"/>
        <v>0</v>
      </c>
      <c r="N28" s="80">
        <f t="shared" si="4"/>
        <v>0</v>
      </c>
      <c r="O28" s="80">
        <f t="shared" si="2"/>
        <v>0</v>
      </c>
      <c r="P28" s="52"/>
      <c r="Q28" s="44">
        <f t="shared" si="3"/>
        <v>0</v>
      </c>
      <c r="R28" s="53"/>
      <c r="S28" s="53"/>
      <c r="T28" s="80"/>
      <c r="U28" s="106"/>
      <c r="V28" s="87"/>
      <c r="W28" s="106"/>
      <c r="X28" s="80"/>
      <c r="Y28" s="96"/>
      <c r="Z28" s="80"/>
      <c r="AA28" s="106"/>
      <c r="AB28" s="80"/>
      <c r="AC28" s="106"/>
      <c r="AD28" s="80"/>
      <c r="AE28" s="106"/>
      <c r="AF28" s="87"/>
      <c r="AG28" s="80"/>
      <c r="AJ28" s="55"/>
    </row>
    <row r="29" spans="2:36" s="54" customFormat="1" ht="18.75">
      <c r="B29" s="30" t="s">
        <v>99</v>
      </c>
      <c r="C29" s="113" t="s">
        <v>100</v>
      </c>
      <c r="D29" s="114" t="s">
        <v>101</v>
      </c>
      <c r="E29" s="77"/>
      <c r="F29" s="50"/>
      <c r="G29" s="77">
        <v>371229.12</v>
      </c>
      <c r="H29" s="118">
        <v>0</v>
      </c>
      <c r="I29" s="118">
        <v>0</v>
      </c>
      <c r="J29" s="51"/>
      <c r="K29" s="44">
        <f t="shared" si="0"/>
        <v>371229.12</v>
      </c>
      <c r="L29" s="52"/>
      <c r="M29" s="44">
        <f t="shared" si="1"/>
        <v>0</v>
      </c>
      <c r="N29" s="80">
        <f t="shared" si="4"/>
        <v>0</v>
      </c>
      <c r="O29" s="80">
        <f t="shared" si="2"/>
        <v>0</v>
      </c>
      <c r="P29" s="52"/>
      <c r="Q29" s="44">
        <f t="shared" si="3"/>
        <v>0</v>
      </c>
      <c r="R29" s="53"/>
      <c r="S29" s="53"/>
      <c r="T29" s="80"/>
      <c r="U29" s="106"/>
      <c r="V29" s="87"/>
      <c r="W29" s="106"/>
      <c r="X29" s="80"/>
      <c r="Y29" s="96"/>
      <c r="Z29" s="80"/>
      <c r="AA29" s="106"/>
      <c r="AB29" s="80"/>
      <c r="AC29" s="106"/>
      <c r="AD29" s="80"/>
      <c r="AE29" s="106"/>
      <c r="AF29" s="87"/>
      <c r="AG29" s="80"/>
      <c r="AJ29" s="55"/>
    </row>
    <row r="30" spans="2:36" s="54" customFormat="1" ht="18.75">
      <c r="B30" s="30" t="s">
        <v>99</v>
      </c>
      <c r="C30" s="113" t="s">
        <v>102</v>
      </c>
      <c r="D30" s="114" t="s">
        <v>101</v>
      </c>
      <c r="E30" s="77"/>
      <c r="F30" s="50"/>
      <c r="G30" s="77">
        <v>1297440</v>
      </c>
      <c r="H30" s="118">
        <v>0</v>
      </c>
      <c r="I30" s="118">
        <v>0</v>
      </c>
      <c r="J30" s="51"/>
      <c r="K30" s="44">
        <f t="shared" si="0"/>
        <v>1297440</v>
      </c>
      <c r="L30" s="52"/>
      <c r="M30" s="44">
        <f t="shared" si="1"/>
        <v>0</v>
      </c>
      <c r="N30" s="80">
        <f t="shared" si="4"/>
        <v>0</v>
      </c>
      <c r="O30" s="80">
        <f t="shared" si="2"/>
        <v>0</v>
      </c>
      <c r="P30" s="52"/>
      <c r="Q30" s="44">
        <f t="shared" si="3"/>
        <v>0</v>
      </c>
      <c r="R30" s="53"/>
      <c r="S30" s="53"/>
      <c r="T30" s="80"/>
      <c r="U30" s="106"/>
      <c r="V30" s="87"/>
      <c r="W30" s="106"/>
      <c r="X30" s="80"/>
      <c r="Y30" s="96"/>
      <c r="Z30" s="80"/>
      <c r="AA30" s="106"/>
      <c r="AB30" s="80"/>
      <c r="AC30" s="106"/>
      <c r="AD30" s="80"/>
      <c r="AE30" s="106"/>
      <c r="AF30" s="87"/>
      <c r="AG30" s="80"/>
      <c r="AJ30" s="55"/>
    </row>
    <row r="31" spans="2:36" s="54" customFormat="1" ht="18.75">
      <c r="B31" s="30" t="s">
        <v>99</v>
      </c>
      <c r="C31" s="113" t="s">
        <v>103</v>
      </c>
      <c r="D31" s="114" t="s">
        <v>101</v>
      </c>
      <c r="E31" s="77"/>
      <c r="F31" s="50"/>
      <c r="G31" s="77">
        <v>1297440</v>
      </c>
      <c r="H31" s="118">
        <v>0</v>
      </c>
      <c r="I31" s="118">
        <v>0</v>
      </c>
      <c r="J31" s="51"/>
      <c r="K31" s="44">
        <f t="shared" si="0"/>
        <v>1297440</v>
      </c>
      <c r="L31" s="52"/>
      <c r="M31" s="44">
        <f t="shared" si="1"/>
        <v>0</v>
      </c>
      <c r="N31" s="80">
        <f t="shared" si="4"/>
        <v>0</v>
      </c>
      <c r="O31" s="80">
        <f t="shared" si="2"/>
        <v>0</v>
      </c>
      <c r="P31" s="52"/>
      <c r="Q31" s="44">
        <f t="shared" si="3"/>
        <v>0</v>
      </c>
      <c r="R31" s="53"/>
      <c r="S31" s="53"/>
      <c r="T31" s="80"/>
      <c r="U31" s="106"/>
      <c r="V31" s="87"/>
      <c r="W31" s="106"/>
      <c r="X31" s="80"/>
      <c r="Y31" s="96"/>
      <c r="Z31" s="80"/>
      <c r="AA31" s="106"/>
      <c r="AB31" s="80"/>
      <c r="AC31" s="106"/>
      <c r="AD31" s="80"/>
      <c r="AE31" s="106"/>
      <c r="AF31" s="87"/>
      <c r="AG31" s="80"/>
      <c r="AJ31" s="55"/>
    </row>
    <row r="32" spans="2:36" s="54" customFormat="1" ht="18.75">
      <c r="B32" s="30" t="s">
        <v>99</v>
      </c>
      <c r="C32" s="113" t="s">
        <v>104</v>
      </c>
      <c r="D32" s="114" t="s">
        <v>101</v>
      </c>
      <c r="E32" s="77"/>
      <c r="F32" s="50"/>
      <c r="G32" s="77">
        <v>3196200</v>
      </c>
      <c r="H32" s="118">
        <v>0</v>
      </c>
      <c r="I32" s="77">
        <v>239715</v>
      </c>
      <c r="J32" s="51"/>
      <c r="K32" s="44">
        <f t="shared" si="0"/>
        <v>3435915</v>
      </c>
      <c r="L32" s="52"/>
      <c r="M32" s="44">
        <f t="shared" si="1"/>
        <v>0</v>
      </c>
      <c r="N32" s="80">
        <f t="shared" si="4"/>
        <v>0</v>
      </c>
      <c r="O32" s="80">
        <f t="shared" si="2"/>
        <v>0</v>
      </c>
      <c r="P32" s="52"/>
      <c r="Q32" s="44">
        <f t="shared" si="3"/>
        <v>0</v>
      </c>
      <c r="R32" s="53"/>
      <c r="S32" s="53"/>
      <c r="T32" s="80"/>
      <c r="U32" s="106"/>
      <c r="V32" s="87"/>
      <c r="W32" s="106"/>
      <c r="X32" s="80"/>
      <c r="Y32" s="96"/>
      <c r="Z32" s="80"/>
      <c r="AA32" s="106"/>
      <c r="AB32" s="80"/>
      <c r="AC32" s="106"/>
      <c r="AD32" s="80"/>
      <c r="AE32" s="106"/>
      <c r="AF32" s="87"/>
      <c r="AG32" s="80"/>
      <c r="AJ32" s="55"/>
    </row>
    <row r="33" spans="2:36" s="54" customFormat="1" ht="18.75">
      <c r="B33" s="30" t="s">
        <v>99</v>
      </c>
      <c r="C33" s="26" t="s">
        <v>105</v>
      </c>
      <c r="D33" s="114" t="s">
        <v>30</v>
      </c>
      <c r="E33" s="77"/>
      <c r="F33" s="50"/>
      <c r="G33" s="77">
        <v>611634.74</v>
      </c>
      <c r="H33" s="118">
        <v>0</v>
      </c>
      <c r="I33" s="77">
        <v>91745.21100000001</v>
      </c>
      <c r="J33" s="51"/>
      <c r="K33" s="44">
        <f t="shared" si="0"/>
        <v>703379.951</v>
      </c>
      <c r="L33" s="52"/>
      <c r="M33" s="44">
        <f t="shared" si="1"/>
        <v>0</v>
      </c>
      <c r="N33" s="80">
        <f t="shared" si="4"/>
        <v>0</v>
      </c>
      <c r="O33" s="80">
        <f t="shared" si="2"/>
        <v>0</v>
      </c>
      <c r="P33" s="52"/>
      <c r="Q33" s="44">
        <f t="shared" si="3"/>
        <v>0</v>
      </c>
      <c r="R33" s="53"/>
      <c r="S33" s="53"/>
      <c r="T33" s="80"/>
      <c r="U33" s="106"/>
      <c r="V33" s="87"/>
      <c r="W33" s="106"/>
      <c r="X33" s="80"/>
      <c r="Y33" s="96"/>
      <c r="Z33" s="80"/>
      <c r="AA33" s="106"/>
      <c r="AB33" s="80"/>
      <c r="AC33" s="106"/>
      <c r="AD33" s="80"/>
      <c r="AE33" s="106"/>
      <c r="AF33" s="87"/>
      <c r="AG33" s="80"/>
      <c r="AJ33" s="55"/>
    </row>
    <row r="34" spans="2:36" s="54" customFormat="1" ht="18.75">
      <c r="B34" s="30" t="s">
        <v>99</v>
      </c>
      <c r="C34" s="26" t="s">
        <v>106</v>
      </c>
      <c r="D34" s="114" t="s">
        <v>30</v>
      </c>
      <c r="E34" s="77"/>
      <c r="F34" s="50"/>
      <c r="G34" s="77">
        <v>343504</v>
      </c>
      <c r="H34" s="118">
        <v>0</v>
      </c>
      <c r="I34" s="77">
        <v>51525.60000000002</v>
      </c>
      <c r="J34" s="51"/>
      <c r="K34" s="44">
        <f t="shared" si="0"/>
        <v>395029.60000000003</v>
      </c>
      <c r="L34" s="52"/>
      <c r="M34" s="44">
        <f t="shared" si="1"/>
        <v>0</v>
      </c>
      <c r="N34" s="80">
        <f t="shared" si="4"/>
        <v>0</v>
      </c>
      <c r="O34" s="80">
        <f t="shared" si="2"/>
        <v>0</v>
      </c>
      <c r="P34" s="52"/>
      <c r="Q34" s="44">
        <f t="shared" si="3"/>
        <v>0</v>
      </c>
      <c r="R34" s="53"/>
      <c r="S34" s="53"/>
      <c r="T34" s="80"/>
      <c r="U34" s="106"/>
      <c r="V34" s="87"/>
      <c r="W34" s="106"/>
      <c r="X34" s="80"/>
      <c r="Y34" s="96"/>
      <c r="Z34" s="80"/>
      <c r="AA34" s="106"/>
      <c r="AB34" s="80"/>
      <c r="AC34" s="106"/>
      <c r="AD34" s="80"/>
      <c r="AE34" s="106"/>
      <c r="AF34" s="87"/>
      <c r="AG34" s="80"/>
      <c r="AJ34" s="55"/>
    </row>
    <row r="35" spans="2:36" s="54" customFormat="1" ht="25.5">
      <c r="B35" s="30" t="s">
        <v>99</v>
      </c>
      <c r="C35" s="113" t="s">
        <v>107</v>
      </c>
      <c r="D35" s="114" t="s">
        <v>108</v>
      </c>
      <c r="E35" s="77"/>
      <c r="F35" s="50"/>
      <c r="G35" s="77">
        <v>558705.6000000001</v>
      </c>
      <c r="H35" s="118">
        <v>0</v>
      </c>
      <c r="I35" s="118">
        <v>0</v>
      </c>
      <c r="J35" s="51"/>
      <c r="K35" s="44">
        <f t="shared" si="0"/>
        <v>558705.6000000001</v>
      </c>
      <c r="L35" s="52"/>
      <c r="M35" s="44">
        <f t="shared" si="1"/>
        <v>0</v>
      </c>
      <c r="N35" s="80">
        <f t="shared" si="4"/>
        <v>0</v>
      </c>
      <c r="O35" s="80">
        <f t="shared" si="2"/>
        <v>0</v>
      </c>
      <c r="P35" s="52"/>
      <c r="Q35" s="44">
        <f t="shared" si="3"/>
        <v>0</v>
      </c>
      <c r="R35" s="53"/>
      <c r="S35" s="53"/>
      <c r="T35" s="80"/>
      <c r="U35" s="106"/>
      <c r="V35" s="87"/>
      <c r="W35" s="106"/>
      <c r="X35" s="80"/>
      <c r="Y35" s="96"/>
      <c r="Z35" s="80"/>
      <c r="AA35" s="106"/>
      <c r="AB35" s="80"/>
      <c r="AC35" s="106"/>
      <c r="AD35" s="80"/>
      <c r="AE35" s="106"/>
      <c r="AF35" s="87"/>
      <c r="AG35" s="80"/>
      <c r="AJ35" s="55"/>
    </row>
    <row r="36" spans="2:36" s="54" customFormat="1" ht="25.5">
      <c r="B36" s="30" t="s">
        <v>99</v>
      </c>
      <c r="C36" s="115" t="s">
        <v>109</v>
      </c>
      <c r="D36" s="114" t="s">
        <v>108</v>
      </c>
      <c r="E36" s="77"/>
      <c r="F36" s="50"/>
      <c r="G36" s="77">
        <v>790893.7</v>
      </c>
      <c r="H36" s="118">
        <v>0</v>
      </c>
      <c r="I36" s="77">
        <v>59317.0275</v>
      </c>
      <c r="J36" s="51"/>
      <c r="K36" s="44">
        <f t="shared" si="0"/>
        <v>850210.7274999999</v>
      </c>
      <c r="L36" s="52"/>
      <c r="M36" s="44">
        <f t="shared" si="1"/>
        <v>0</v>
      </c>
      <c r="N36" s="80">
        <f t="shared" si="4"/>
        <v>0</v>
      </c>
      <c r="O36" s="80">
        <f t="shared" si="2"/>
        <v>0</v>
      </c>
      <c r="P36" s="52"/>
      <c r="Q36" s="44">
        <f t="shared" si="3"/>
        <v>0</v>
      </c>
      <c r="R36" s="53"/>
      <c r="S36" s="53"/>
      <c r="T36" s="80"/>
      <c r="U36" s="106"/>
      <c r="V36" s="87"/>
      <c r="W36" s="106"/>
      <c r="X36" s="80"/>
      <c r="Y36" s="96"/>
      <c r="Z36" s="80"/>
      <c r="AA36" s="106"/>
      <c r="AB36" s="80"/>
      <c r="AC36" s="106"/>
      <c r="AD36" s="80"/>
      <c r="AE36" s="106"/>
      <c r="AF36" s="87"/>
      <c r="AG36" s="80"/>
      <c r="AJ36" s="55"/>
    </row>
    <row r="37" spans="2:36" ht="18.75">
      <c r="B37" s="32"/>
      <c r="C37" s="16"/>
      <c r="D37" s="9"/>
      <c r="E37" s="76"/>
      <c r="F37" s="9"/>
      <c r="G37" s="36"/>
      <c r="H37" s="36"/>
      <c r="I37" s="36"/>
      <c r="J37" s="34"/>
      <c r="K37" s="138" t="s">
        <v>20</v>
      </c>
      <c r="L37" s="138"/>
      <c r="M37" s="120">
        <f>SUM(M12:M36)</f>
        <v>0</v>
      </c>
      <c r="N37" s="120">
        <f>SUM(N12:N36)</f>
        <v>0</v>
      </c>
      <c r="O37" s="120">
        <f>SUM(O12:O36)</f>
        <v>0</v>
      </c>
      <c r="P37" s="37">
        <f>SUM(P12:P36)</f>
        <v>0</v>
      </c>
      <c r="Q37" s="120">
        <f>SUM(Q12:Q36)</f>
        <v>0</v>
      </c>
      <c r="R37" s="11"/>
      <c r="S37" s="1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J37" s="58"/>
    </row>
    <row r="38" spans="2:36" ht="7.5" customHeight="1" thickBot="1">
      <c r="B38" s="32"/>
      <c r="C38" s="16"/>
      <c r="D38" s="9"/>
      <c r="E38" s="76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J38" s="58"/>
    </row>
    <row r="39" spans="2:36" ht="19.5" thickBot="1">
      <c r="B39" s="32"/>
      <c r="C39" s="16"/>
      <c r="D39" s="9"/>
      <c r="E39" s="76"/>
      <c r="F39" s="9"/>
      <c r="G39" s="152" t="s">
        <v>21</v>
      </c>
      <c r="H39" s="152"/>
      <c r="I39" s="152"/>
      <c r="J39" s="11"/>
      <c r="K39" s="13" t="s">
        <v>16</v>
      </c>
      <c r="L39" s="14"/>
      <c r="M39" s="152" t="s">
        <v>21</v>
      </c>
      <c r="N39" s="152"/>
      <c r="O39" s="152"/>
      <c r="P39" s="11"/>
      <c r="Q39" s="13" t="s">
        <v>16</v>
      </c>
      <c r="R39" s="11"/>
      <c r="S39" s="11"/>
      <c r="T39" s="59" t="s">
        <v>21</v>
      </c>
      <c r="U39" s="12"/>
      <c r="V39" s="153" t="s">
        <v>21</v>
      </c>
      <c r="W39" s="154"/>
      <c r="X39" s="154"/>
      <c r="Y39" s="154"/>
      <c r="Z39" s="154"/>
      <c r="AA39" s="154"/>
      <c r="AB39" s="154"/>
      <c r="AC39" s="154"/>
      <c r="AD39" s="155"/>
      <c r="AE39" s="12"/>
      <c r="AF39" s="15" t="s">
        <v>17</v>
      </c>
      <c r="AG39" s="15" t="s">
        <v>18</v>
      </c>
      <c r="AJ39" s="58"/>
    </row>
    <row r="40" spans="2:36" ht="7.5" customHeight="1">
      <c r="B40" s="32"/>
      <c r="C40" s="16"/>
      <c r="D40" s="9"/>
      <c r="E40" s="76"/>
      <c r="F40" s="9"/>
      <c r="G40" s="17"/>
      <c r="H40" s="17"/>
      <c r="I40" s="17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J40" s="58"/>
    </row>
    <row r="41" spans="2:36" ht="18.75">
      <c r="B41" s="30" t="s">
        <v>23</v>
      </c>
      <c r="C41" s="113" t="s">
        <v>70</v>
      </c>
      <c r="D41" s="114" t="s">
        <v>31</v>
      </c>
      <c r="E41" s="77"/>
      <c r="F41" s="56"/>
      <c r="G41" s="117">
        <v>0</v>
      </c>
      <c r="H41" s="78">
        <v>193</v>
      </c>
      <c r="I41" s="78">
        <v>19</v>
      </c>
      <c r="J41" s="34"/>
      <c r="K41" s="35">
        <f>SUM(G41:I41)</f>
        <v>212</v>
      </c>
      <c r="L41" s="37"/>
      <c r="M41" s="81">
        <f>+G41*$E41</f>
        <v>0</v>
      </c>
      <c r="N41" s="35">
        <f>+H41*$E41</f>
        <v>0</v>
      </c>
      <c r="O41" s="35">
        <f>+I41*$E41</f>
        <v>0</v>
      </c>
      <c r="P41" s="37"/>
      <c r="Q41" s="35">
        <f aca="true" t="shared" si="5" ref="Q41:Q55">SUM(M41:O41)</f>
        <v>0</v>
      </c>
      <c r="R41" s="28"/>
      <c r="S41" s="60"/>
      <c r="T41" s="97"/>
      <c r="U41" s="89"/>
      <c r="V41" s="98"/>
      <c r="W41" s="89"/>
      <c r="X41" s="82"/>
      <c r="Y41" s="91"/>
      <c r="Z41" s="82"/>
      <c r="AA41" s="89"/>
      <c r="AB41" s="82"/>
      <c r="AC41" s="89"/>
      <c r="AD41" s="82"/>
      <c r="AE41" s="89"/>
      <c r="AF41" s="98"/>
      <c r="AG41" s="98"/>
      <c r="AJ41" s="58"/>
    </row>
    <row r="42" spans="2:36" ht="18.75">
      <c r="B42" s="30" t="s">
        <v>60</v>
      </c>
      <c r="C42" s="113" t="s">
        <v>61</v>
      </c>
      <c r="D42" s="114" t="s">
        <v>31</v>
      </c>
      <c r="E42" s="77"/>
      <c r="F42" s="56"/>
      <c r="G42" s="117">
        <v>0</v>
      </c>
      <c r="H42" s="78">
        <v>19</v>
      </c>
      <c r="I42" s="78">
        <v>2</v>
      </c>
      <c r="J42" s="34"/>
      <c r="K42" s="35">
        <f aca="true" t="shared" si="6" ref="K42:K56">SUM(G42:I42)</f>
        <v>21</v>
      </c>
      <c r="L42" s="37"/>
      <c r="M42" s="81">
        <f aca="true" t="shared" si="7" ref="M42:M55">+G42*$E42</f>
        <v>0</v>
      </c>
      <c r="N42" s="35">
        <f aca="true" t="shared" si="8" ref="N42:N55">+H42*$E42</f>
        <v>0</v>
      </c>
      <c r="O42" s="35">
        <f aca="true" t="shared" si="9" ref="O42:O55">+I42*$E42</f>
        <v>0</v>
      </c>
      <c r="P42" s="37"/>
      <c r="Q42" s="35">
        <f t="shared" si="5"/>
        <v>0</v>
      </c>
      <c r="R42" s="28"/>
      <c r="S42" s="60"/>
      <c r="T42" s="97"/>
      <c r="U42" s="89"/>
      <c r="V42" s="98"/>
      <c r="W42" s="89"/>
      <c r="X42" s="82"/>
      <c r="Y42" s="91"/>
      <c r="Z42" s="82"/>
      <c r="AA42" s="89"/>
      <c r="AB42" s="82"/>
      <c r="AC42" s="89"/>
      <c r="AD42" s="82"/>
      <c r="AE42" s="89"/>
      <c r="AF42" s="98"/>
      <c r="AG42" s="98"/>
      <c r="AJ42" s="58"/>
    </row>
    <row r="43" spans="2:36" s="39" customFormat="1" ht="21.75" customHeight="1">
      <c r="B43" s="30" t="s">
        <v>62</v>
      </c>
      <c r="C43" s="113" t="s">
        <v>63</v>
      </c>
      <c r="D43" s="114" t="s">
        <v>27</v>
      </c>
      <c r="E43" s="77"/>
      <c r="F43" s="68"/>
      <c r="G43" s="117">
        <v>0</v>
      </c>
      <c r="H43" s="78">
        <v>2781.052777777778</v>
      </c>
      <c r="I43" s="78">
        <v>417.1579166666667</v>
      </c>
      <c r="J43" s="34"/>
      <c r="K43" s="35">
        <f t="shared" si="6"/>
        <v>3198.2106944444445</v>
      </c>
      <c r="L43" s="37"/>
      <c r="M43" s="81">
        <f t="shared" si="7"/>
        <v>0</v>
      </c>
      <c r="N43" s="35">
        <f t="shared" si="8"/>
        <v>0</v>
      </c>
      <c r="O43" s="35">
        <f t="shared" si="9"/>
        <v>0</v>
      </c>
      <c r="P43" s="37"/>
      <c r="Q43" s="35">
        <f t="shared" si="5"/>
        <v>0</v>
      </c>
      <c r="R43" s="38"/>
      <c r="S43" s="40"/>
      <c r="T43" s="81"/>
      <c r="U43" s="99"/>
      <c r="V43" s="100"/>
      <c r="W43" s="99"/>
      <c r="X43" s="81"/>
      <c r="Y43" s="91"/>
      <c r="Z43" s="81"/>
      <c r="AA43" s="99"/>
      <c r="AB43" s="81"/>
      <c r="AC43" s="99"/>
      <c r="AD43" s="81"/>
      <c r="AE43" s="99"/>
      <c r="AF43" s="100"/>
      <c r="AG43" s="100"/>
      <c r="AJ43" s="61"/>
    </row>
    <row r="44" spans="2:36" s="64" customFormat="1" ht="19.5" customHeight="1">
      <c r="B44" s="30" t="s">
        <v>64</v>
      </c>
      <c r="C44" s="113" t="s">
        <v>43</v>
      </c>
      <c r="D44" s="114" t="s">
        <v>31</v>
      </c>
      <c r="E44" s="77"/>
      <c r="F44" s="86"/>
      <c r="G44" s="117">
        <v>0</v>
      </c>
      <c r="H44" s="78">
        <v>48198</v>
      </c>
      <c r="I44" s="78">
        <v>14459</v>
      </c>
      <c r="J44" s="62"/>
      <c r="K44" s="35">
        <f t="shared" si="6"/>
        <v>62657</v>
      </c>
      <c r="L44" s="43"/>
      <c r="M44" s="81">
        <f t="shared" si="7"/>
        <v>0</v>
      </c>
      <c r="N44" s="35">
        <f t="shared" si="8"/>
        <v>0</v>
      </c>
      <c r="O44" s="35">
        <f t="shared" si="9"/>
        <v>0</v>
      </c>
      <c r="P44" s="43"/>
      <c r="Q44" s="35">
        <f t="shared" si="5"/>
        <v>0</v>
      </c>
      <c r="R44" s="63"/>
      <c r="S44" s="63"/>
      <c r="T44" s="81"/>
      <c r="U44" s="101"/>
      <c r="V44" s="100"/>
      <c r="W44" s="101"/>
      <c r="X44" s="100"/>
      <c r="Y44" s="91"/>
      <c r="Z44" s="100"/>
      <c r="AA44" s="101"/>
      <c r="AB44" s="100"/>
      <c r="AC44" s="101"/>
      <c r="AD44" s="100"/>
      <c r="AE44" s="101"/>
      <c r="AF44" s="100"/>
      <c r="AG44" s="100"/>
      <c r="AJ44" s="65"/>
    </row>
    <row r="45" spans="2:36" s="41" customFormat="1" ht="25.5">
      <c r="B45" s="30" t="s">
        <v>65</v>
      </c>
      <c r="C45" s="113" t="s">
        <v>53</v>
      </c>
      <c r="D45" s="114" t="s">
        <v>19</v>
      </c>
      <c r="E45" s="77"/>
      <c r="F45" s="68"/>
      <c r="G45" s="117">
        <v>0</v>
      </c>
      <c r="H45" s="78">
        <v>258660</v>
      </c>
      <c r="I45" s="78">
        <v>19399.5</v>
      </c>
      <c r="J45" s="66"/>
      <c r="K45" s="35">
        <f t="shared" si="6"/>
        <v>278059.5</v>
      </c>
      <c r="L45" s="43"/>
      <c r="M45" s="81">
        <f t="shared" si="7"/>
        <v>0</v>
      </c>
      <c r="N45" s="35">
        <f t="shared" si="8"/>
        <v>0</v>
      </c>
      <c r="O45" s="35">
        <f t="shared" si="9"/>
        <v>0</v>
      </c>
      <c r="P45" s="43"/>
      <c r="Q45" s="35">
        <f t="shared" si="5"/>
        <v>0</v>
      </c>
      <c r="R45" s="40"/>
      <c r="S45" s="40"/>
      <c r="T45" s="81"/>
      <c r="U45" s="102"/>
      <c r="V45" s="100"/>
      <c r="W45" s="102"/>
      <c r="X45" s="103"/>
      <c r="Y45" s="91"/>
      <c r="Z45" s="103"/>
      <c r="AA45" s="102"/>
      <c r="AB45" s="103"/>
      <c r="AC45" s="102"/>
      <c r="AD45" s="103"/>
      <c r="AE45" s="102"/>
      <c r="AF45" s="100"/>
      <c r="AG45" s="100"/>
      <c r="AJ45" s="67"/>
    </row>
    <row r="46" spans="2:36" s="41" customFormat="1" ht="25.5">
      <c r="B46" s="30" t="s">
        <v>110</v>
      </c>
      <c r="C46" s="113" t="s">
        <v>111</v>
      </c>
      <c r="D46" s="114" t="s">
        <v>19</v>
      </c>
      <c r="E46" s="77"/>
      <c r="F46" s="68"/>
      <c r="G46" s="117"/>
      <c r="H46" s="78">
        <v>319710</v>
      </c>
      <c r="I46" s="78">
        <v>639420</v>
      </c>
      <c r="J46" s="66"/>
      <c r="K46" s="35">
        <f t="shared" si="6"/>
        <v>959130</v>
      </c>
      <c r="L46" s="43"/>
      <c r="M46" s="81"/>
      <c r="N46" s="35">
        <f>+H46*$E46</f>
        <v>0</v>
      </c>
      <c r="O46" s="35">
        <f>+I46*$E46</f>
        <v>0</v>
      </c>
      <c r="P46" s="43"/>
      <c r="Q46" s="35">
        <f>SUM(M46:O46)</f>
        <v>0</v>
      </c>
      <c r="R46" s="40"/>
      <c r="S46" s="40"/>
      <c r="T46" s="81"/>
      <c r="U46" s="102"/>
      <c r="V46" s="100"/>
      <c r="W46" s="102"/>
      <c r="X46" s="103"/>
      <c r="Y46" s="91"/>
      <c r="Z46" s="103"/>
      <c r="AA46" s="102"/>
      <c r="AB46" s="103"/>
      <c r="AC46" s="102"/>
      <c r="AD46" s="103"/>
      <c r="AE46" s="102"/>
      <c r="AF46" s="100"/>
      <c r="AG46" s="100"/>
      <c r="AJ46" s="67"/>
    </row>
    <row r="47" spans="2:36" ht="25.5">
      <c r="B47" s="30" t="s">
        <v>66</v>
      </c>
      <c r="C47" s="113" t="s">
        <v>56</v>
      </c>
      <c r="D47" s="114" t="s">
        <v>31</v>
      </c>
      <c r="E47" s="77"/>
      <c r="F47" s="56"/>
      <c r="G47" s="117">
        <v>0</v>
      </c>
      <c r="H47" s="78">
        <v>208</v>
      </c>
      <c r="I47" s="78">
        <v>20</v>
      </c>
      <c r="J47" s="34"/>
      <c r="K47" s="35">
        <f t="shared" si="6"/>
        <v>228</v>
      </c>
      <c r="L47" s="37"/>
      <c r="M47" s="81">
        <f t="shared" si="7"/>
        <v>0</v>
      </c>
      <c r="N47" s="35">
        <f t="shared" si="8"/>
        <v>0</v>
      </c>
      <c r="O47" s="35">
        <f t="shared" si="9"/>
        <v>0</v>
      </c>
      <c r="P47" s="37"/>
      <c r="Q47" s="35">
        <f t="shared" si="5"/>
        <v>0</v>
      </c>
      <c r="R47" s="28"/>
      <c r="S47" s="60"/>
      <c r="T47" s="97"/>
      <c r="U47" s="89"/>
      <c r="V47" s="98"/>
      <c r="W47" s="89"/>
      <c r="X47" s="82"/>
      <c r="Y47" s="91"/>
      <c r="Z47" s="82"/>
      <c r="AA47" s="89"/>
      <c r="AB47" s="82"/>
      <c r="AC47" s="89"/>
      <c r="AD47" s="82"/>
      <c r="AE47" s="89"/>
      <c r="AF47" s="98"/>
      <c r="AG47" s="98"/>
      <c r="AJ47" s="58"/>
    </row>
    <row r="48" spans="2:36" ht="18.75">
      <c r="B48" s="30" t="s">
        <v>67</v>
      </c>
      <c r="C48" s="113" t="s">
        <v>41</v>
      </c>
      <c r="D48" s="114" t="s">
        <v>31</v>
      </c>
      <c r="E48" s="77"/>
      <c r="F48" s="56"/>
      <c r="G48" s="117">
        <v>0</v>
      </c>
      <c r="H48" s="78">
        <v>685</v>
      </c>
      <c r="I48" s="78">
        <v>68</v>
      </c>
      <c r="J48" s="34"/>
      <c r="K48" s="35">
        <f t="shared" si="6"/>
        <v>753</v>
      </c>
      <c r="L48" s="37"/>
      <c r="M48" s="81">
        <f t="shared" si="7"/>
        <v>0</v>
      </c>
      <c r="N48" s="35">
        <f t="shared" si="8"/>
        <v>0</v>
      </c>
      <c r="O48" s="35">
        <f t="shared" si="9"/>
        <v>0</v>
      </c>
      <c r="P48" s="37"/>
      <c r="Q48" s="35">
        <f t="shared" si="5"/>
        <v>0</v>
      </c>
      <c r="R48" s="28"/>
      <c r="S48" s="60"/>
      <c r="T48" s="97"/>
      <c r="U48" s="89"/>
      <c r="V48" s="98"/>
      <c r="W48" s="89"/>
      <c r="X48" s="82"/>
      <c r="Y48" s="91"/>
      <c r="Z48" s="82"/>
      <c r="AA48" s="89"/>
      <c r="AB48" s="82"/>
      <c r="AC48" s="89"/>
      <c r="AD48" s="82"/>
      <c r="AE48" s="89"/>
      <c r="AF48" s="98"/>
      <c r="AG48" s="98"/>
      <c r="AJ48" s="58"/>
    </row>
    <row r="49" spans="2:36" ht="25.5">
      <c r="B49" s="30" t="s">
        <v>69</v>
      </c>
      <c r="C49" s="113" t="s">
        <v>33</v>
      </c>
      <c r="D49" s="114" t="s">
        <v>31</v>
      </c>
      <c r="E49" s="77"/>
      <c r="F49" s="56"/>
      <c r="G49" s="117">
        <v>0</v>
      </c>
      <c r="H49" s="78">
        <v>104</v>
      </c>
      <c r="I49" s="78">
        <v>10</v>
      </c>
      <c r="J49" s="34"/>
      <c r="K49" s="35">
        <f t="shared" si="6"/>
        <v>114</v>
      </c>
      <c r="L49" s="37"/>
      <c r="M49" s="81">
        <f t="shared" si="7"/>
        <v>0</v>
      </c>
      <c r="N49" s="35">
        <f t="shared" si="8"/>
        <v>0</v>
      </c>
      <c r="O49" s="35">
        <f t="shared" si="9"/>
        <v>0</v>
      </c>
      <c r="P49" s="37"/>
      <c r="Q49" s="35">
        <f t="shared" si="5"/>
        <v>0</v>
      </c>
      <c r="R49" s="28"/>
      <c r="S49" s="60"/>
      <c r="T49" s="97"/>
      <c r="U49" s="89"/>
      <c r="V49" s="98"/>
      <c r="W49" s="89"/>
      <c r="X49" s="82"/>
      <c r="Y49" s="91"/>
      <c r="Z49" s="82"/>
      <c r="AA49" s="89"/>
      <c r="AB49" s="82"/>
      <c r="AC49" s="89"/>
      <c r="AD49" s="82"/>
      <c r="AE49" s="89"/>
      <c r="AF49" s="98"/>
      <c r="AG49" s="98"/>
      <c r="AJ49" s="58"/>
    </row>
    <row r="50" spans="2:36" s="29" customFormat="1" ht="25.5">
      <c r="B50" s="30" t="s">
        <v>22</v>
      </c>
      <c r="C50" s="113" t="s">
        <v>42</v>
      </c>
      <c r="D50" s="114" t="s">
        <v>31</v>
      </c>
      <c r="E50" s="77"/>
      <c r="F50" s="56"/>
      <c r="G50" s="117">
        <v>0</v>
      </c>
      <c r="H50" s="78">
        <v>9625</v>
      </c>
      <c r="I50" s="78">
        <v>1443.75</v>
      </c>
      <c r="J50" s="51"/>
      <c r="K50" s="35">
        <f t="shared" si="6"/>
        <v>11068.75</v>
      </c>
      <c r="L50" s="37"/>
      <c r="M50" s="81">
        <f t="shared" si="7"/>
        <v>0</v>
      </c>
      <c r="N50" s="35">
        <f t="shared" si="8"/>
        <v>0</v>
      </c>
      <c r="O50" s="35">
        <f t="shared" si="9"/>
        <v>0</v>
      </c>
      <c r="P50" s="37"/>
      <c r="Q50" s="35">
        <f t="shared" si="5"/>
        <v>0</v>
      </c>
      <c r="R50" s="28"/>
      <c r="S50" s="60"/>
      <c r="T50" s="97"/>
      <c r="U50" s="89"/>
      <c r="V50" s="98"/>
      <c r="W50" s="89"/>
      <c r="X50" s="82"/>
      <c r="Y50" s="91"/>
      <c r="Z50" s="82"/>
      <c r="AA50" s="89"/>
      <c r="AB50" s="82"/>
      <c r="AC50" s="89"/>
      <c r="AD50" s="82"/>
      <c r="AE50" s="104"/>
      <c r="AF50" s="105"/>
      <c r="AG50" s="105"/>
      <c r="AJ50" s="58"/>
    </row>
    <row r="51" spans="2:36" s="29" customFormat="1" ht="18.75">
      <c r="B51" s="30" t="s">
        <v>68</v>
      </c>
      <c r="C51" s="113" t="s">
        <v>34</v>
      </c>
      <c r="D51" s="114" t="s">
        <v>31</v>
      </c>
      <c r="E51" s="77"/>
      <c r="F51" s="56"/>
      <c r="G51" s="117">
        <v>0</v>
      </c>
      <c r="H51" s="78">
        <v>225</v>
      </c>
      <c r="I51" s="78">
        <v>22</v>
      </c>
      <c r="J51" s="51"/>
      <c r="K51" s="35">
        <f t="shared" si="6"/>
        <v>247</v>
      </c>
      <c r="L51" s="37"/>
      <c r="M51" s="81">
        <f t="shared" si="7"/>
        <v>0</v>
      </c>
      <c r="N51" s="35">
        <f t="shared" si="8"/>
        <v>0</v>
      </c>
      <c r="O51" s="35">
        <f t="shared" si="9"/>
        <v>0</v>
      </c>
      <c r="P51" s="37"/>
      <c r="Q51" s="35">
        <f t="shared" si="5"/>
        <v>0</v>
      </c>
      <c r="R51" s="28"/>
      <c r="S51" s="60"/>
      <c r="T51" s="97"/>
      <c r="U51" s="89"/>
      <c r="V51" s="98"/>
      <c r="W51" s="89"/>
      <c r="X51" s="82"/>
      <c r="Y51" s="91"/>
      <c r="Z51" s="82"/>
      <c r="AA51" s="89"/>
      <c r="AB51" s="82"/>
      <c r="AC51" s="89"/>
      <c r="AD51" s="82"/>
      <c r="AE51" s="104"/>
      <c r="AF51" s="105"/>
      <c r="AG51" s="105"/>
      <c r="AJ51" s="58"/>
    </row>
    <row r="52" spans="2:36" s="29" customFormat="1" ht="44.25" customHeight="1">
      <c r="B52" s="30" t="s">
        <v>32</v>
      </c>
      <c r="C52" s="113" t="s">
        <v>71</v>
      </c>
      <c r="D52" s="114" t="s">
        <v>31</v>
      </c>
      <c r="E52" s="77"/>
      <c r="F52" s="56"/>
      <c r="G52" s="118">
        <v>0</v>
      </c>
      <c r="H52" s="78">
        <v>77</v>
      </c>
      <c r="I52" s="79">
        <v>7</v>
      </c>
      <c r="J52" s="51"/>
      <c r="K52" s="35">
        <f t="shared" si="6"/>
        <v>84</v>
      </c>
      <c r="L52" s="37"/>
      <c r="M52" s="81">
        <f t="shared" si="7"/>
        <v>0</v>
      </c>
      <c r="N52" s="35">
        <f t="shared" si="8"/>
        <v>0</v>
      </c>
      <c r="O52" s="35">
        <f t="shared" si="9"/>
        <v>0</v>
      </c>
      <c r="P52" s="37"/>
      <c r="Q52" s="35">
        <f t="shared" si="5"/>
        <v>0</v>
      </c>
      <c r="R52" s="28"/>
      <c r="S52" s="60"/>
      <c r="T52" s="97"/>
      <c r="U52" s="89"/>
      <c r="V52" s="98"/>
      <c r="W52" s="89"/>
      <c r="X52" s="82"/>
      <c r="Y52" s="91"/>
      <c r="Z52" s="82"/>
      <c r="AA52" s="89"/>
      <c r="AB52" s="82"/>
      <c r="AC52" s="89"/>
      <c r="AD52" s="82"/>
      <c r="AE52" s="104"/>
      <c r="AF52" s="105"/>
      <c r="AG52" s="105"/>
      <c r="AJ52" s="58"/>
    </row>
    <row r="53" spans="2:36" s="29" customFormat="1" ht="29.25" customHeight="1">
      <c r="B53" s="30" t="s">
        <v>37</v>
      </c>
      <c r="C53" s="113" t="s">
        <v>36</v>
      </c>
      <c r="D53" s="114" t="s">
        <v>31</v>
      </c>
      <c r="E53" s="77"/>
      <c r="F53" s="56"/>
      <c r="G53" s="118">
        <v>0</v>
      </c>
      <c r="H53" s="78">
        <v>159</v>
      </c>
      <c r="I53" s="79">
        <v>15</v>
      </c>
      <c r="J53" s="51"/>
      <c r="K53" s="35">
        <f t="shared" si="6"/>
        <v>174</v>
      </c>
      <c r="L53" s="37"/>
      <c r="M53" s="81">
        <f t="shared" si="7"/>
        <v>0</v>
      </c>
      <c r="N53" s="35">
        <f t="shared" si="8"/>
        <v>0</v>
      </c>
      <c r="O53" s="35">
        <f t="shared" si="9"/>
        <v>0</v>
      </c>
      <c r="P53" s="37"/>
      <c r="Q53" s="35">
        <f t="shared" si="5"/>
        <v>0</v>
      </c>
      <c r="R53" s="28"/>
      <c r="S53" s="60"/>
      <c r="T53" s="97"/>
      <c r="U53" s="89"/>
      <c r="V53" s="98"/>
      <c r="W53" s="89"/>
      <c r="X53" s="82"/>
      <c r="Y53" s="91"/>
      <c r="Z53" s="82"/>
      <c r="AA53" s="89"/>
      <c r="AB53" s="82"/>
      <c r="AC53" s="89"/>
      <c r="AD53" s="82"/>
      <c r="AE53" s="104"/>
      <c r="AF53" s="105"/>
      <c r="AG53" s="105"/>
      <c r="AJ53" s="58"/>
    </row>
    <row r="54" spans="2:36" s="54" customFormat="1" ht="33.75" customHeight="1">
      <c r="B54" s="30" t="s">
        <v>32</v>
      </c>
      <c r="C54" s="113" t="s">
        <v>47</v>
      </c>
      <c r="D54" s="114" t="s">
        <v>31</v>
      </c>
      <c r="E54" s="77"/>
      <c r="F54" s="68"/>
      <c r="G54" s="118">
        <v>0</v>
      </c>
      <c r="H54" s="78">
        <v>95</v>
      </c>
      <c r="I54" s="79">
        <v>9</v>
      </c>
      <c r="J54" s="51"/>
      <c r="K54" s="35">
        <f t="shared" si="6"/>
        <v>104</v>
      </c>
      <c r="L54" s="37"/>
      <c r="M54" s="81">
        <f t="shared" si="7"/>
        <v>0</v>
      </c>
      <c r="N54" s="35">
        <f t="shared" si="8"/>
        <v>0</v>
      </c>
      <c r="O54" s="35">
        <f t="shared" si="9"/>
        <v>0</v>
      </c>
      <c r="P54" s="37"/>
      <c r="Q54" s="35">
        <f t="shared" si="5"/>
        <v>0</v>
      </c>
      <c r="R54" s="38"/>
      <c r="S54" s="40"/>
      <c r="T54" s="81"/>
      <c r="U54" s="99"/>
      <c r="V54" s="100"/>
      <c r="W54" s="99"/>
      <c r="X54" s="81"/>
      <c r="Y54" s="91"/>
      <c r="Z54" s="81"/>
      <c r="AA54" s="99"/>
      <c r="AB54" s="81"/>
      <c r="AC54" s="99"/>
      <c r="AD54" s="81"/>
      <c r="AE54" s="106"/>
      <c r="AF54" s="107"/>
      <c r="AG54" s="107"/>
      <c r="AJ54" s="61"/>
    </row>
    <row r="55" spans="2:36" s="54" customFormat="1" ht="21.75" customHeight="1">
      <c r="B55" s="30" t="s">
        <v>69</v>
      </c>
      <c r="C55" s="113" t="s">
        <v>35</v>
      </c>
      <c r="D55" s="114" t="s">
        <v>31</v>
      </c>
      <c r="E55" s="77"/>
      <c r="F55" s="68"/>
      <c r="G55" s="118">
        <v>0</v>
      </c>
      <c r="H55" s="78">
        <v>4</v>
      </c>
      <c r="I55" s="118">
        <v>0</v>
      </c>
      <c r="J55" s="51"/>
      <c r="K55" s="35">
        <f t="shared" si="6"/>
        <v>4</v>
      </c>
      <c r="L55" s="37"/>
      <c r="M55" s="81">
        <f t="shared" si="7"/>
        <v>0</v>
      </c>
      <c r="N55" s="35">
        <f t="shared" si="8"/>
        <v>0</v>
      </c>
      <c r="O55" s="116">
        <f t="shared" si="9"/>
        <v>0</v>
      </c>
      <c r="P55" s="37"/>
      <c r="Q55" s="35">
        <f t="shared" si="5"/>
        <v>0</v>
      </c>
      <c r="R55" s="38"/>
      <c r="S55" s="40"/>
      <c r="T55" s="81"/>
      <c r="U55" s="99"/>
      <c r="V55" s="100"/>
      <c r="W55" s="99"/>
      <c r="X55" s="81"/>
      <c r="Y55" s="91"/>
      <c r="Z55" s="81"/>
      <c r="AA55" s="99"/>
      <c r="AB55" s="81"/>
      <c r="AC55" s="99"/>
      <c r="AD55" s="81"/>
      <c r="AE55" s="106"/>
      <c r="AF55" s="107"/>
      <c r="AG55" s="107"/>
      <c r="AJ55" s="61"/>
    </row>
    <row r="56" spans="2:36" s="54" customFormat="1" ht="40.5" customHeight="1">
      <c r="B56" s="30" t="s">
        <v>143</v>
      </c>
      <c r="C56" s="113" t="s">
        <v>142</v>
      </c>
      <c r="D56" s="114" t="s">
        <v>19</v>
      </c>
      <c r="E56" s="77"/>
      <c r="F56" s="92"/>
      <c r="G56" s="119">
        <v>0</v>
      </c>
      <c r="H56" s="79">
        <v>1800</v>
      </c>
      <c r="I56" s="79">
        <v>540</v>
      </c>
      <c r="J56" s="93"/>
      <c r="K56" s="45">
        <f t="shared" si="6"/>
        <v>2340</v>
      </c>
      <c r="L56" s="94"/>
      <c r="M56" s="116">
        <f>+G56*$E56</f>
        <v>0</v>
      </c>
      <c r="N56" s="116">
        <f>+H56*$E56</f>
        <v>0</v>
      </c>
      <c r="O56" s="116">
        <f>+I56*$E56</f>
        <v>0</v>
      </c>
      <c r="P56" s="37"/>
      <c r="Q56" s="35">
        <f>SUM(M56:O56)</f>
        <v>0</v>
      </c>
      <c r="R56" s="38"/>
      <c r="S56" s="40"/>
      <c r="T56" s="38"/>
      <c r="U56" s="38"/>
      <c r="V56" s="37"/>
      <c r="W56" s="38"/>
      <c r="X56" s="37"/>
      <c r="Y56" s="37"/>
      <c r="Z56" s="37"/>
      <c r="AA56" s="38"/>
      <c r="AB56" s="37"/>
      <c r="AC56" s="38"/>
      <c r="AD56" s="37"/>
      <c r="AE56" s="50"/>
      <c r="AF56" s="52"/>
      <c r="AG56" s="52"/>
      <c r="AJ56" s="61"/>
    </row>
    <row r="57" spans="2:36" ht="18.75">
      <c r="B57" s="32"/>
      <c r="C57" s="16"/>
      <c r="D57" s="9"/>
      <c r="E57" s="76"/>
      <c r="F57" s="9"/>
      <c r="G57" s="36"/>
      <c r="H57" s="36"/>
      <c r="I57" s="36"/>
      <c r="J57" s="34"/>
      <c r="K57" s="138" t="s">
        <v>20</v>
      </c>
      <c r="L57" s="138"/>
      <c r="M57" s="120">
        <f>SUM(M41:M56)</f>
        <v>0</v>
      </c>
      <c r="N57" s="120">
        <f>SUM(N41:N56)</f>
        <v>0</v>
      </c>
      <c r="O57" s="120">
        <f>SUM(O41:O56)</f>
        <v>0</v>
      </c>
      <c r="P57" s="37">
        <f>SUM(P41:P55)</f>
        <v>0</v>
      </c>
      <c r="Q57" s="120">
        <f>SUM(Q41:Q56)</f>
        <v>0</v>
      </c>
      <c r="R57" s="11"/>
      <c r="S57" s="19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J57" s="58"/>
    </row>
    <row r="58" spans="2:36" ht="7.5" customHeight="1" thickBot="1">
      <c r="B58" s="32"/>
      <c r="C58" s="16"/>
      <c r="D58" s="9"/>
      <c r="E58" s="76"/>
      <c r="F58" s="9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J58" s="58"/>
    </row>
    <row r="59" spans="2:36" ht="19.5" thickBot="1">
      <c r="B59" s="32"/>
      <c r="C59" s="16"/>
      <c r="D59" s="9"/>
      <c r="E59" s="76"/>
      <c r="F59" s="9"/>
      <c r="G59" s="141" t="s">
        <v>24</v>
      </c>
      <c r="H59" s="141"/>
      <c r="I59" s="141"/>
      <c r="J59" s="11"/>
      <c r="K59" s="13" t="s">
        <v>16</v>
      </c>
      <c r="L59" s="14"/>
      <c r="M59" s="141" t="s">
        <v>24</v>
      </c>
      <c r="N59" s="141"/>
      <c r="O59" s="141"/>
      <c r="P59" s="11"/>
      <c r="Q59" s="13" t="s">
        <v>16</v>
      </c>
      <c r="R59" s="11"/>
      <c r="S59" s="11"/>
      <c r="T59" s="69" t="s">
        <v>24</v>
      </c>
      <c r="U59" s="12"/>
      <c r="V59" s="142" t="s">
        <v>24</v>
      </c>
      <c r="W59" s="143"/>
      <c r="X59" s="143"/>
      <c r="Y59" s="143"/>
      <c r="Z59" s="143"/>
      <c r="AA59" s="143"/>
      <c r="AB59" s="143"/>
      <c r="AC59" s="143"/>
      <c r="AD59" s="144"/>
      <c r="AE59" s="12"/>
      <c r="AF59" s="15" t="s">
        <v>17</v>
      </c>
      <c r="AG59" s="15" t="s">
        <v>18</v>
      </c>
      <c r="AJ59" s="58"/>
    </row>
    <row r="60" spans="2:36" ht="7.5" customHeight="1">
      <c r="B60" s="32"/>
      <c r="C60" s="16"/>
      <c r="D60" s="9"/>
      <c r="E60" s="76"/>
      <c r="F60" s="9"/>
      <c r="G60" s="17"/>
      <c r="H60" s="17"/>
      <c r="I60" s="17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J60" s="58"/>
    </row>
    <row r="61" spans="2:36" s="54" customFormat="1" ht="18.75">
      <c r="B61" s="30" t="s">
        <v>46</v>
      </c>
      <c r="C61" s="113" t="s">
        <v>25</v>
      </c>
      <c r="D61" s="114" t="s">
        <v>29</v>
      </c>
      <c r="E61" s="77"/>
      <c r="F61" s="68"/>
      <c r="G61" s="78">
        <v>2978.79</v>
      </c>
      <c r="H61" s="118">
        <v>0</v>
      </c>
      <c r="I61" s="118">
        <v>0</v>
      </c>
      <c r="J61" s="78"/>
      <c r="K61" s="78">
        <f>SUM(G61:I61)</f>
        <v>2978.79</v>
      </c>
      <c r="L61" s="78"/>
      <c r="M61" s="78">
        <f>G61*E61</f>
        <v>0</v>
      </c>
      <c r="N61" s="116">
        <f aca="true" t="shared" si="10" ref="N61:O65">+H61*$E61</f>
        <v>0</v>
      </c>
      <c r="O61" s="116">
        <f t="shared" si="10"/>
        <v>0</v>
      </c>
      <c r="P61" s="78"/>
      <c r="Q61" s="78">
        <f>SUM(M61:O61)</f>
        <v>0</v>
      </c>
      <c r="R61" s="38"/>
      <c r="S61" s="40"/>
      <c r="T61" s="81">
        <f>SUM(G61:H61)</f>
        <v>2978.79</v>
      </c>
      <c r="U61" s="99"/>
      <c r="V61" s="81">
        <f>T61</f>
        <v>2978.79</v>
      </c>
      <c r="W61" s="99"/>
      <c r="X61" s="81">
        <f>I61/4</f>
        <v>0</v>
      </c>
      <c r="Y61" s="95"/>
      <c r="Z61" s="81">
        <f>I61/4</f>
        <v>0</v>
      </c>
      <c r="AA61" s="99"/>
      <c r="AB61" s="81">
        <f>I61/4</f>
        <v>0</v>
      </c>
      <c r="AC61" s="99"/>
      <c r="AD61" s="81">
        <f>I61/4</f>
        <v>0</v>
      </c>
      <c r="AE61" s="106"/>
      <c r="AF61" s="80">
        <f>V61</f>
        <v>2978.79</v>
      </c>
      <c r="AG61" s="80">
        <f>SUM(X61:AD61)</f>
        <v>0</v>
      </c>
      <c r="AJ61" s="61"/>
    </row>
    <row r="62" spans="2:36" s="54" customFormat="1" ht="18.75">
      <c r="B62" s="30" t="s">
        <v>125</v>
      </c>
      <c r="C62" s="113" t="s">
        <v>126</v>
      </c>
      <c r="D62" s="114" t="s">
        <v>29</v>
      </c>
      <c r="E62" s="77"/>
      <c r="F62" s="68"/>
      <c r="G62" s="78">
        <v>3000</v>
      </c>
      <c r="H62" s="118">
        <v>0</v>
      </c>
      <c r="I62" s="118">
        <v>0</v>
      </c>
      <c r="J62" s="78"/>
      <c r="K62" s="78">
        <f>SUM(G62:I62)</f>
        <v>3000</v>
      </c>
      <c r="L62" s="78"/>
      <c r="M62" s="78">
        <f>G62*E62</f>
        <v>0</v>
      </c>
      <c r="N62" s="116">
        <f t="shared" si="10"/>
        <v>0</v>
      </c>
      <c r="O62" s="116">
        <f t="shared" si="10"/>
        <v>0</v>
      </c>
      <c r="P62" s="78"/>
      <c r="Q62" s="78">
        <f>SUM(M62:O62)</f>
        <v>0</v>
      </c>
      <c r="R62" s="38"/>
      <c r="S62" s="40"/>
      <c r="T62" s="81"/>
      <c r="U62" s="99"/>
      <c r="V62" s="81"/>
      <c r="W62" s="99"/>
      <c r="X62" s="81"/>
      <c r="Y62" s="95"/>
      <c r="Z62" s="81"/>
      <c r="AA62" s="99"/>
      <c r="AB62" s="81"/>
      <c r="AC62" s="99"/>
      <c r="AD62" s="81"/>
      <c r="AE62" s="106"/>
      <c r="AF62" s="80"/>
      <c r="AG62" s="80"/>
      <c r="AJ62" s="61"/>
    </row>
    <row r="63" spans="2:36" s="54" customFormat="1" ht="25.5">
      <c r="B63" s="30" t="s">
        <v>148</v>
      </c>
      <c r="C63" s="113" t="s">
        <v>149</v>
      </c>
      <c r="D63" s="114" t="s">
        <v>108</v>
      </c>
      <c r="E63" s="77"/>
      <c r="F63" s="68"/>
      <c r="G63" s="78">
        <v>59787.9</v>
      </c>
      <c r="H63" s="118">
        <v>0</v>
      </c>
      <c r="I63" s="118">
        <v>0</v>
      </c>
      <c r="J63" s="78"/>
      <c r="K63" s="78">
        <f>SUM(G63:I63)</f>
        <v>59787.9</v>
      </c>
      <c r="L63" s="78"/>
      <c r="M63" s="78">
        <f>G63*E63</f>
        <v>0</v>
      </c>
      <c r="N63" s="116">
        <f t="shared" si="10"/>
        <v>0</v>
      </c>
      <c r="O63" s="116">
        <f t="shared" si="10"/>
        <v>0</v>
      </c>
      <c r="P63" s="78"/>
      <c r="Q63" s="78">
        <f>SUM(M63:O63)</f>
        <v>0</v>
      </c>
      <c r="R63" s="38"/>
      <c r="S63" s="40"/>
      <c r="T63" s="81"/>
      <c r="U63" s="99"/>
      <c r="V63" s="81"/>
      <c r="W63" s="99"/>
      <c r="X63" s="81"/>
      <c r="Y63" s="95"/>
      <c r="Z63" s="81"/>
      <c r="AA63" s="99"/>
      <c r="AB63" s="81"/>
      <c r="AC63" s="99"/>
      <c r="AD63" s="81"/>
      <c r="AE63" s="106"/>
      <c r="AF63" s="80"/>
      <c r="AG63" s="80"/>
      <c r="AJ63" s="61"/>
    </row>
    <row r="64" spans="2:36" s="54" customFormat="1" ht="18.75">
      <c r="B64" s="30" t="s">
        <v>127</v>
      </c>
      <c r="C64" s="113" t="s">
        <v>128</v>
      </c>
      <c r="D64" s="114" t="s">
        <v>29</v>
      </c>
      <c r="E64" s="77"/>
      <c r="F64" s="68"/>
      <c r="G64" s="78">
        <v>300</v>
      </c>
      <c r="H64" s="118">
        <v>0</v>
      </c>
      <c r="I64" s="78">
        <v>90</v>
      </c>
      <c r="J64" s="78"/>
      <c r="K64" s="78">
        <f>SUM(G64:I64)</f>
        <v>390</v>
      </c>
      <c r="L64" s="78"/>
      <c r="M64" s="78">
        <f>G64*E64</f>
        <v>0</v>
      </c>
      <c r="N64" s="116">
        <f t="shared" si="10"/>
        <v>0</v>
      </c>
      <c r="O64" s="116">
        <f t="shared" si="10"/>
        <v>0</v>
      </c>
      <c r="P64" s="78"/>
      <c r="Q64" s="78">
        <f>SUM(M64:O64)</f>
        <v>0</v>
      </c>
      <c r="R64" s="38"/>
      <c r="S64" s="40"/>
      <c r="T64" s="81"/>
      <c r="U64" s="99"/>
      <c r="V64" s="81"/>
      <c r="W64" s="99"/>
      <c r="X64" s="81"/>
      <c r="Y64" s="95"/>
      <c r="Z64" s="81"/>
      <c r="AA64" s="99"/>
      <c r="AB64" s="81"/>
      <c r="AC64" s="99"/>
      <c r="AD64" s="81"/>
      <c r="AE64" s="106"/>
      <c r="AF64" s="80"/>
      <c r="AG64" s="80"/>
      <c r="AJ64" s="61"/>
    </row>
    <row r="65" spans="2:36" s="54" customFormat="1" ht="18.75">
      <c r="B65" s="30" t="s">
        <v>76</v>
      </c>
      <c r="C65" s="113" t="s">
        <v>131</v>
      </c>
      <c r="D65" s="114" t="s">
        <v>29</v>
      </c>
      <c r="E65" s="77"/>
      <c r="F65" s="68"/>
      <c r="G65" s="78">
        <v>50</v>
      </c>
      <c r="H65" s="118">
        <v>0</v>
      </c>
      <c r="I65" s="78">
        <v>30</v>
      </c>
      <c r="J65" s="78"/>
      <c r="K65" s="78">
        <f>SUM(G65:I65)</f>
        <v>80</v>
      </c>
      <c r="L65" s="78"/>
      <c r="M65" s="78">
        <f>G65*E65</f>
        <v>0</v>
      </c>
      <c r="N65" s="116">
        <f t="shared" si="10"/>
        <v>0</v>
      </c>
      <c r="O65" s="116">
        <f t="shared" si="10"/>
        <v>0</v>
      </c>
      <c r="P65" s="78"/>
      <c r="Q65" s="78">
        <f>SUM(M65:O65)</f>
        <v>0</v>
      </c>
      <c r="R65" s="38"/>
      <c r="S65" s="40"/>
      <c r="T65" s="81"/>
      <c r="U65" s="99"/>
      <c r="V65" s="81"/>
      <c r="W65" s="99"/>
      <c r="X65" s="81"/>
      <c r="Y65" s="95"/>
      <c r="Z65" s="81"/>
      <c r="AA65" s="99"/>
      <c r="AB65" s="81"/>
      <c r="AC65" s="99"/>
      <c r="AD65" s="81"/>
      <c r="AE65" s="106"/>
      <c r="AF65" s="80"/>
      <c r="AG65" s="80"/>
      <c r="AJ65" s="61"/>
    </row>
    <row r="66" spans="2:36" ht="18.75">
      <c r="B66" s="32"/>
      <c r="C66" s="16"/>
      <c r="D66" s="9"/>
      <c r="E66" s="76"/>
      <c r="F66" s="9"/>
      <c r="G66" s="18"/>
      <c r="H66" s="18"/>
      <c r="I66" s="18"/>
      <c r="J66" s="11"/>
      <c r="K66" s="139" t="s">
        <v>20</v>
      </c>
      <c r="L66" s="139"/>
      <c r="M66" s="57">
        <f>SUM(M61:M65)</f>
        <v>0</v>
      </c>
      <c r="N66" s="57">
        <f>SUM(N61:N65)</f>
        <v>0</v>
      </c>
      <c r="O66" s="57">
        <f>SUM(O61:O65)</f>
        <v>0</v>
      </c>
      <c r="P66" s="57">
        <f>SUM(P61:P65)</f>
        <v>0</v>
      </c>
      <c r="Q66" s="57">
        <f>SUM(Q61:Q65)</f>
        <v>0</v>
      </c>
      <c r="R66" s="11"/>
      <c r="S66" s="19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J66" s="58"/>
    </row>
    <row r="67" spans="2:36" ht="7.5" customHeight="1" thickBot="1">
      <c r="B67" s="32"/>
      <c r="C67" s="16"/>
      <c r="D67" s="9"/>
      <c r="E67" s="76"/>
      <c r="F67" s="9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J67" s="58"/>
    </row>
    <row r="68" spans="2:36" ht="19.5" thickBot="1">
      <c r="B68" s="32"/>
      <c r="C68" s="16"/>
      <c r="D68" s="9"/>
      <c r="E68" s="76"/>
      <c r="F68" s="9"/>
      <c r="G68" s="145" t="s">
        <v>116</v>
      </c>
      <c r="H68" s="145"/>
      <c r="I68" s="145"/>
      <c r="J68" s="11"/>
      <c r="K68" s="13" t="s">
        <v>16</v>
      </c>
      <c r="L68" s="14"/>
      <c r="M68" s="145" t="s">
        <v>116</v>
      </c>
      <c r="N68" s="145"/>
      <c r="O68" s="145"/>
      <c r="P68" s="11"/>
      <c r="Q68" s="13" t="s">
        <v>16</v>
      </c>
      <c r="R68" s="11"/>
      <c r="S68" s="11"/>
      <c r="T68" s="70" t="s">
        <v>116</v>
      </c>
      <c r="U68" s="12"/>
      <c r="V68" s="146" t="s">
        <v>116</v>
      </c>
      <c r="W68" s="147"/>
      <c r="X68" s="147"/>
      <c r="Y68" s="147"/>
      <c r="Z68" s="147"/>
      <c r="AA68" s="147"/>
      <c r="AB68" s="147"/>
      <c r="AC68" s="147"/>
      <c r="AD68" s="148"/>
      <c r="AE68" s="12"/>
      <c r="AF68" s="15" t="s">
        <v>17</v>
      </c>
      <c r="AG68" s="15" t="s">
        <v>18</v>
      </c>
      <c r="AJ68" s="58"/>
    </row>
    <row r="69" spans="2:36" ht="7.5" customHeight="1">
      <c r="B69" s="32"/>
      <c r="C69" s="16"/>
      <c r="D69" s="9"/>
      <c r="E69" s="76"/>
      <c r="F69" s="9"/>
      <c r="G69" s="17"/>
      <c r="H69" s="17"/>
      <c r="I69" s="1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J69" s="58"/>
    </row>
    <row r="70" spans="2:36" ht="18" customHeight="1">
      <c r="B70" s="30" t="s">
        <v>123</v>
      </c>
      <c r="C70" s="113" t="s">
        <v>124</v>
      </c>
      <c r="D70" s="114" t="s">
        <v>29</v>
      </c>
      <c r="E70" s="77"/>
      <c r="F70" s="32"/>
      <c r="G70" s="35">
        <v>4846.660000000001</v>
      </c>
      <c r="H70" s="118">
        <v>0</v>
      </c>
      <c r="I70" s="118">
        <v>0</v>
      </c>
      <c r="J70" s="38"/>
      <c r="K70" s="35">
        <f>SUM(G70:I70)</f>
        <v>4846.660000000001</v>
      </c>
      <c r="L70" s="37"/>
      <c r="M70" s="35">
        <f>G70*E70</f>
        <v>0</v>
      </c>
      <c r="N70" s="116">
        <f aca="true" t="shared" si="11" ref="N70:N85">+H70*$E70</f>
        <v>0</v>
      </c>
      <c r="O70" s="116">
        <f aca="true" t="shared" si="12" ref="O70:O85">+I70*$E70</f>
        <v>0</v>
      </c>
      <c r="P70" s="37"/>
      <c r="Q70" s="35">
        <f>SUM(M70:O70)</f>
        <v>0</v>
      </c>
      <c r="R70" s="11"/>
      <c r="S70" s="11"/>
      <c r="T70" s="81"/>
      <c r="U70" s="89"/>
      <c r="V70" s="81"/>
      <c r="W70" s="95"/>
      <c r="X70" s="81"/>
      <c r="Y70" s="95"/>
      <c r="Z70" s="81"/>
      <c r="AA70" s="95"/>
      <c r="AB70" s="81"/>
      <c r="AC70" s="95"/>
      <c r="AD70" s="81"/>
      <c r="AE70" s="96"/>
      <c r="AF70" s="80"/>
      <c r="AG70" s="80"/>
      <c r="AJ70" s="58"/>
    </row>
    <row r="71" spans="2:36" ht="18" customHeight="1">
      <c r="B71" s="30" t="s">
        <v>119</v>
      </c>
      <c r="C71" s="113" t="s">
        <v>120</v>
      </c>
      <c r="D71" s="114" t="s">
        <v>29</v>
      </c>
      <c r="E71" s="77"/>
      <c r="F71" s="32"/>
      <c r="G71" s="35">
        <v>1000</v>
      </c>
      <c r="H71" s="118">
        <v>0</v>
      </c>
      <c r="I71" s="118">
        <v>0</v>
      </c>
      <c r="J71" s="38"/>
      <c r="K71" s="35">
        <f aca="true" t="shared" si="13" ref="K71:K85">SUM(G71:I71)</f>
        <v>1000</v>
      </c>
      <c r="L71" s="37"/>
      <c r="M71" s="35">
        <f aca="true" t="shared" si="14" ref="M71:M85">G71*E71</f>
        <v>0</v>
      </c>
      <c r="N71" s="116">
        <f t="shared" si="11"/>
        <v>0</v>
      </c>
      <c r="O71" s="116">
        <f t="shared" si="12"/>
        <v>0</v>
      </c>
      <c r="P71" s="37"/>
      <c r="Q71" s="35">
        <f aca="true" t="shared" si="15" ref="Q71:Q85">SUM(M71:O71)</f>
        <v>0</v>
      </c>
      <c r="R71" s="11"/>
      <c r="S71" s="11"/>
      <c r="T71" s="81"/>
      <c r="U71" s="89"/>
      <c r="V71" s="81"/>
      <c r="W71" s="95"/>
      <c r="X71" s="81"/>
      <c r="Y71" s="95"/>
      <c r="Z71" s="81"/>
      <c r="AA71" s="95"/>
      <c r="AB71" s="81"/>
      <c r="AC71" s="95"/>
      <c r="AD71" s="81"/>
      <c r="AE71" s="96"/>
      <c r="AF71" s="80"/>
      <c r="AG71" s="80"/>
      <c r="AJ71" s="58"/>
    </row>
    <row r="72" spans="2:36" ht="18" customHeight="1">
      <c r="B72" s="30" t="s">
        <v>121</v>
      </c>
      <c r="C72" s="113" t="s">
        <v>122</v>
      </c>
      <c r="D72" s="114" t="s">
        <v>29</v>
      </c>
      <c r="E72" s="77"/>
      <c r="F72" s="32"/>
      <c r="G72" s="35">
        <v>1000</v>
      </c>
      <c r="H72" s="118">
        <v>0</v>
      </c>
      <c r="I72" s="35">
        <v>2000</v>
      </c>
      <c r="J72" s="38"/>
      <c r="K72" s="35">
        <f t="shared" si="13"/>
        <v>3000</v>
      </c>
      <c r="L72" s="37"/>
      <c r="M72" s="35">
        <f t="shared" si="14"/>
        <v>0</v>
      </c>
      <c r="N72" s="116">
        <f t="shared" si="11"/>
        <v>0</v>
      </c>
      <c r="O72" s="116">
        <f t="shared" si="12"/>
        <v>0</v>
      </c>
      <c r="P72" s="37"/>
      <c r="Q72" s="35">
        <f t="shared" si="15"/>
        <v>0</v>
      </c>
      <c r="R72" s="11"/>
      <c r="S72" s="11"/>
      <c r="T72" s="81"/>
      <c r="U72" s="89"/>
      <c r="V72" s="81"/>
      <c r="W72" s="95"/>
      <c r="X72" s="81"/>
      <c r="Y72" s="95"/>
      <c r="Z72" s="81"/>
      <c r="AA72" s="95"/>
      <c r="AB72" s="81"/>
      <c r="AC72" s="95"/>
      <c r="AD72" s="81"/>
      <c r="AE72" s="96"/>
      <c r="AF72" s="80"/>
      <c r="AG72" s="80"/>
      <c r="AJ72" s="58"/>
    </row>
    <row r="73" spans="2:36" ht="33" customHeight="1">
      <c r="B73" s="30" t="s">
        <v>148</v>
      </c>
      <c r="C73" s="113" t="s">
        <v>149</v>
      </c>
      <c r="D73" s="114" t="s">
        <v>108</v>
      </c>
      <c r="E73" s="77"/>
      <c r="F73" s="32"/>
      <c r="G73" s="35">
        <v>108466.6</v>
      </c>
      <c r="H73" s="118">
        <v>0</v>
      </c>
      <c r="I73" s="35">
        <v>80000</v>
      </c>
      <c r="J73" s="38"/>
      <c r="K73" s="35">
        <f t="shared" si="13"/>
        <v>188466.6</v>
      </c>
      <c r="L73" s="37"/>
      <c r="M73" s="35">
        <f t="shared" si="14"/>
        <v>0</v>
      </c>
      <c r="N73" s="116">
        <f t="shared" si="11"/>
        <v>0</v>
      </c>
      <c r="O73" s="116">
        <f t="shared" si="12"/>
        <v>0</v>
      </c>
      <c r="P73" s="37"/>
      <c r="Q73" s="35">
        <f t="shared" si="15"/>
        <v>0</v>
      </c>
      <c r="R73" s="11"/>
      <c r="S73" s="11"/>
      <c r="T73" s="81"/>
      <c r="U73" s="89"/>
      <c r="V73" s="81"/>
      <c r="W73" s="95"/>
      <c r="X73" s="81"/>
      <c r="Y73" s="95"/>
      <c r="Z73" s="81"/>
      <c r="AA73" s="95"/>
      <c r="AB73" s="81"/>
      <c r="AC73" s="95"/>
      <c r="AD73" s="81"/>
      <c r="AE73" s="96"/>
      <c r="AF73" s="80"/>
      <c r="AG73" s="80"/>
      <c r="AJ73" s="58"/>
    </row>
    <row r="74" spans="2:36" ht="33" customHeight="1">
      <c r="B74" s="30" t="s">
        <v>112</v>
      </c>
      <c r="C74" s="113" t="s">
        <v>113</v>
      </c>
      <c r="D74" s="114" t="s">
        <v>29</v>
      </c>
      <c r="E74" s="77"/>
      <c r="F74" s="68"/>
      <c r="G74" s="78">
        <v>4000</v>
      </c>
      <c r="H74" s="118">
        <v>0</v>
      </c>
      <c r="I74" s="79">
        <v>6000</v>
      </c>
      <c r="J74" s="53"/>
      <c r="K74" s="35">
        <f t="shared" si="13"/>
        <v>10000</v>
      </c>
      <c r="L74" s="37"/>
      <c r="M74" s="35">
        <f t="shared" si="14"/>
        <v>0</v>
      </c>
      <c r="N74" s="116">
        <f t="shared" si="11"/>
        <v>0</v>
      </c>
      <c r="O74" s="116">
        <f t="shared" si="12"/>
        <v>0</v>
      </c>
      <c r="P74" s="37"/>
      <c r="Q74" s="35">
        <f t="shared" si="15"/>
        <v>0</v>
      </c>
      <c r="R74" s="11"/>
      <c r="S74" s="11"/>
      <c r="T74" s="81"/>
      <c r="U74" s="89"/>
      <c r="V74" s="81"/>
      <c r="W74" s="95"/>
      <c r="X74" s="81"/>
      <c r="Y74" s="95"/>
      <c r="Z74" s="81"/>
      <c r="AA74" s="95"/>
      <c r="AB74" s="81"/>
      <c r="AC74" s="95"/>
      <c r="AD74" s="81"/>
      <c r="AE74" s="96"/>
      <c r="AF74" s="80"/>
      <c r="AG74" s="80"/>
      <c r="AJ74" s="58"/>
    </row>
    <row r="75" spans="2:36" ht="18" customHeight="1">
      <c r="B75" s="30" t="s">
        <v>114</v>
      </c>
      <c r="C75" s="113" t="s">
        <v>115</v>
      </c>
      <c r="D75" s="114" t="s">
        <v>29</v>
      </c>
      <c r="E75" s="77"/>
      <c r="F75" s="32"/>
      <c r="G75" s="35">
        <v>100</v>
      </c>
      <c r="H75" s="118">
        <v>0</v>
      </c>
      <c r="I75" s="35">
        <v>50</v>
      </c>
      <c r="J75" s="38"/>
      <c r="K75" s="35">
        <f t="shared" si="13"/>
        <v>150</v>
      </c>
      <c r="L75" s="37"/>
      <c r="M75" s="35">
        <f t="shared" si="14"/>
        <v>0</v>
      </c>
      <c r="N75" s="116">
        <f t="shared" si="11"/>
        <v>0</v>
      </c>
      <c r="O75" s="116">
        <f t="shared" si="12"/>
        <v>0</v>
      </c>
      <c r="P75" s="37"/>
      <c r="Q75" s="35">
        <f t="shared" si="15"/>
        <v>0</v>
      </c>
      <c r="R75" s="11"/>
      <c r="S75" s="11"/>
      <c r="T75" s="81"/>
      <c r="U75" s="89"/>
      <c r="V75" s="81"/>
      <c r="W75" s="95"/>
      <c r="X75" s="81"/>
      <c r="Y75" s="95"/>
      <c r="Z75" s="81"/>
      <c r="AA75" s="95"/>
      <c r="AB75" s="81"/>
      <c r="AC75" s="95"/>
      <c r="AD75" s="81"/>
      <c r="AE75" s="96"/>
      <c r="AF75" s="80"/>
      <c r="AG75" s="80"/>
      <c r="AJ75" s="58"/>
    </row>
    <row r="76" spans="2:36" ht="30.75" customHeight="1">
      <c r="B76" s="30" t="s">
        <v>117</v>
      </c>
      <c r="C76" s="113" t="s">
        <v>118</v>
      </c>
      <c r="D76" s="114" t="s">
        <v>108</v>
      </c>
      <c r="E76" s="77"/>
      <c r="F76" s="32"/>
      <c r="G76" s="35">
        <v>10000</v>
      </c>
      <c r="H76" s="118">
        <v>0</v>
      </c>
      <c r="I76" s="35">
        <v>5000</v>
      </c>
      <c r="J76" s="38"/>
      <c r="K76" s="35">
        <f t="shared" si="13"/>
        <v>15000</v>
      </c>
      <c r="L76" s="37"/>
      <c r="M76" s="35">
        <f t="shared" si="14"/>
        <v>0</v>
      </c>
      <c r="N76" s="116">
        <f t="shared" si="11"/>
        <v>0</v>
      </c>
      <c r="O76" s="116">
        <f t="shared" si="12"/>
        <v>0</v>
      </c>
      <c r="P76" s="37"/>
      <c r="Q76" s="35">
        <f t="shared" si="15"/>
        <v>0</v>
      </c>
      <c r="R76" s="11"/>
      <c r="S76" s="11"/>
      <c r="T76" s="81"/>
      <c r="U76" s="89"/>
      <c r="V76" s="81"/>
      <c r="W76" s="95"/>
      <c r="X76" s="81"/>
      <c r="Y76" s="95"/>
      <c r="Z76" s="81"/>
      <c r="AA76" s="95"/>
      <c r="AB76" s="81"/>
      <c r="AC76" s="95"/>
      <c r="AD76" s="81"/>
      <c r="AE76" s="96"/>
      <c r="AF76" s="80"/>
      <c r="AG76" s="80"/>
      <c r="AJ76" s="58"/>
    </row>
    <row r="77" spans="2:36" ht="18" customHeight="1">
      <c r="B77" s="30" t="s">
        <v>136</v>
      </c>
      <c r="C77" s="113" t="s">
        <v>137</v>
      </c>
      <c r="D77" s="114" t="s">
        <v>28</v>
      </c>
      <c r="E77" s="77"/>
      <c r="F77" s="32"/>
      <c r="G77" s="35">
        <v>400</v>
      </c>
      <c r="H77" s="118">
        <v>0</v>
      </c>
      <c r="I77" s="118">
        <v>0</v>
      </c>
      <c r="J77" s="38"/>
      <c r="K77" s="35">
        <f t="shared" si="13"/>
        <v>400</v>
      </c>
      <c r="L77" s="37"/>
      <c r="M77" s="35">
        <f t="shared" si="14"/>
        <v>0</v>
      </c>
      <c r="N77" s="116">
        <f t="shared" si="11"/>
        <v>0</v>
      </c>
      <c r="O77" s="116">
        <f t="shared" si="12"/>
        <v>0</v>
      </c>
      <c r="P77" s="37"/>
      <c r="Q77" s="35">
        <f t="shared" si="15"/>
        <v>0</v>
      </c>
      <c r="R77" s="11"/>
      <c r="S77" s="11"/>
      <c r="T77" s="81"/>
      <c r="U77" s="89"/>
      <c r="V77" s="81"/>
      <c r="W77" s="95"/>
      <c r="X77" s="81"/>
      <c r="Y77" s="95"/>
      <c r="Z77" s="81"/>
      <c r="AA77" s="95"/>
      <c r="AB77" s="81"/>
      <c r="AC77" s="95"/>
      <c r="AD77" s="81"/>
      <c r="AE77" s="96"/>
      <c r="AF77" s="80"/>
      <c r="AG77" s="80"/>
      <c r="AJ77" s="58"/>
    </row>
    <row r="78" spans="2:36" ht="18" customHeight="1">
      <c r="B78" s="30" t="s">
        <v>133</v>
      </c>
      <c r="C78" s="113" t="s">
        <v>138</v>
      </c>
      <c r="D78" s="114" t="s">
        <v>29</v>
      </c>
      <c r="E78" s="77"/>
      <c r="F78" s="32"/>
      <c r="G78" s="35">
        <v>100</v>
      </c>
      <c r="H78" s="118">
        <v>0</v>
      </c>
      <c r="I78" s="118">
        <v>0</v>
      </c>
      <c r="J78" s="38"/>
      <c r="K78" s="35">
        <f t="shared" si="13"/>
        <v>100</v>
      </c>
      <c r="L78" s="37"/>
      <c r="M78" s="35">
        <f t="shared" si="14"/>
        <v>0</v>
      </c>
      <c r="N78" s="116">
        <f t="shared" si="11"/>
        <v>0</v>
      </c>
      <c r="O78" s="116">
        <f t="shared" si="12"/>
        <v>0</v>
      </c>
      <c r="P78" s="37"/>
      <c r="Q78" s="35">
        <f t="shared" si="15"/>
        <v>0</v>
      </c>
      <c r="R78" s="11"/>
      <c r="S78" s="11"/>
      <c r="T78" s="81"/>
      <c r="U78" s="89"/>
      <c r="V78" s="81"/>
      <c r="W78" s="95"/>
      <c r="X78" s="81"/>
      <c r="Y78" s="95"/>
      <c r="Z78" s="81"/>
      <c r="AA78" s="95"/>
      <c r="AB78" s="81"/>
      <c r="AC78" s="95"/>
      <c r="AD78" s="81"/>
      <c r="AE78" s="96"/>
      <c r="AF78" s="80"/>
      <c r="AG78" s="80"/>
      <c r="AJ78" s="58"/>
    </row>
    <row r="79" spans="2:36" ht="18" customHeight="1">
      <c r="B79" s="30" t="s">
        <v>99</v>
      </c>
      <c r="C79" s="113" t="s">
        <v>134</v>
      </c>
      <c r="D79" s="114" t="s">
        <v>108</v>
      </c>
      <c r="E79" s="77"/>
      <c r="F79" s="32"/>
      <c r="G79" s="35">
        <v>10000</v>
      </c>
      <c r="H79" s="118">
        <v>0</v>
      </c>
      <c r="I79" s="118">
        <v>0</v>
      </c>
      <c r="J79" s="38"/>
      <c r="K79" s="35">
        <f t="shared" si="13"/>
        <v>10000</v>
      </c>
      <c r="L79" s="37"/>
      <c r="M79" s="35">
        <f t="shared" si="14"/>
        <v>0</v>
      </c>
      <c r="N79" s="116">
        <f t="shared" si="11"/>
        <v>0</v>
      </c>
      <c r="O79" s="116">
        <f t="shared" si="12"/>
        <v>0</v>
      </c>
      <c r="P79" s="37"/>
      <c r="Q79" s="35">
        <f t="shared" si="15"/>
        <v>0</v>
      </c>
      <c r="R79" s="11"/>
      <c r="S79" s="11"/>
      <c r="T79" s="81"/>
      <c r="U79" s="89"/>
      <c r="V79" s="81"/>
      <c r="W79" s="95"/>
      <c r="X79" s="81"/>
      <c r="Y79" s="95"/>
      <c r="Z79" s="81"/>
      <c r="AA79" s="95"/>
      <c r="AB79" s="81"/>
      <c r="AC79" s="95"/>
      <c r="AD79" s="81"/>
      <c r="AE79" s="96"/>
      <c r="AF79" s="80"/>
      <c r="AG79" s="80"/>
      <c r="AJ79" s="58"/>
    </row>
    <row r="80" spans="2:36" ht="18" customHeight="1">
      <c r="B80" s="30" t="s">
        <v>139</v>
      </c>
      <c r="C80" s="113" t="s">
        <v>140</v>
      </c>
      <c r="D80" s="114" t="s">
        <v>19</v>
      </c>
      <c r="E80" s="77"/>
      <c r="F80" s="32"/>
      <c r="G80" s="35">
        <v>300</v>
      </c>
      <c r="H80" s="118">
        <v>0</v>
      </c>
      <c r="I80" s="118">
        <v>0</v>
      </c>
      <c r="J80" s="38"/>
      <c r="K80" s="35">
        <f t="shared" si="13"/>
        <v>300</v>
      </c>
      <c r="L80" s="37"/>
      <c r="M80" s="35">
        <f t="shared" si="14"/>
        <v>0</v>
      </c>
      <c r="N80" s="116">
        <f t="shared" si="11"/>
        <v>0</v>
      </c>
      <c r="O80" s="116">
        <f t="shared" si="12"/>
        <v>0</v>
      </c>
      <c r="P80" s="37"/>
      <c r="Q80" s="35">
        <f t="shared" si="15"/>
        <v>0</v>
      </c>
      <c r="R80" s="11"/>
      <c r="S80" s="11"/>
      <c r="T80" s="81"/>
      <c r="U80" s="89"/>
      <c r="V80" s="81"/>
      <c r="W80" s="95"/>
      <c r="X80" s="81"/>
      <c r="Y80" s="95"/>
      <c r="Z80" s="81"/>
      <c r="AA80" s="95"/>
      <c r="AB80" s="81"/>
      <c r="AC80" s="95"/>
      <c r="AD80" s="81"/>
      <c r="AE80" s="96"/>
      <c r="AF80" s="80"/>
      <c r="AG80" s="80"/>
      <c r="AJ80" s="58"/>
    </row>
    <row r="81" spans="2:36" ht="18" customHeight="1">
      <c r="B81" s="30" t="s">
        <v>132</v>
      </c>
      <c r="C81" s="113" t="s">
        <v>135</v>
      </c>
      <c r="D81" s="114" t="s">
        <v>29</v>
      </c>
      <c r="E81" s="77"/>
      <c r="F81" s="32"/>
      <c r="G81" s="35">
        <v>100</v>
      </c>
      <c r="H81" s="118">
        <v>0</v>
      </c>
      <c r="I81" s="35">
        <v>50</v>
      </c>
      <c r="J81" s="38"/>
      <c r="K81" s="35">
        <f t="shared" si="13"/>
        <v>150</v>
      </c>
      <c r="L81" s="37"/>
      <c r="M81" s="35">
        <f t="shared" si="14"/>
        <v>0</v>
      </c>
      <c r="N81" s="116">
        <f t="shared" si="11"/>
        <v>0</v>
      </c>
      <c r="O81" s="116">
        <f t="shared" si="12"/>
        <v>0</v>
      </c>
      <c r="P81" s="37"/>
      <c r="Q81" s="35">
        <f t="shared" si="15"/>
        <v>0</v>
      </c>
      <c r="R81" s="11"/>
      <c r="S81" s="11"/>
      <c r="T81" s="81"/>
      <c r="U81" s="89"/>
      <c r="V81" s="81"/>
      <c r="W81" s="95"/>
      <c r="X81" s="81"/>
      <c r="Y81" s="95"/>
      <c r="Z81" s="81"/>
      <c r="AA81" s="95"/>
      <c r="AB81" s="81"/>
      <c r="AC81" s="95"/>
      <c r="AD81" s="81"/>
      <c r="AE81" s="96"/>
      <c r="AF81" s="80"/>
      <c r="AG81" s="80"/>
      <c r="AJ81" s="58"/>
    </row>
    <row r="82" spans="2:36" ht="18" customHeight="1">
      <c r="B82" s="30" t="s">
        <v>144</v>
      </c>
      <c r="C82" s="113" t="s">
        <v>145</v>
      </c>
      <c r="D82" s="114" t="s">
        <v>29</v>
      </c>
      <c r="E82" s="77"/>
      <c r="F82" s="32"/>
      <c r="G82" s="35">
        <v>2133.33</v>
      </c>
      <c r="H82" s="118">
        <v>0</v>
      </c>
      <c r="I82" s="35">
        <v>1599.9975</v>
      </c>
      <c r="J82" s="38"/>
      <c r="K82" s="35">
        <f t="shared" si="13"/>
        <v>3733.3275</v>
      </c>
      <c r="L82" s="37"/>
      <c r="M82" s="35">
        <f t="shared" si="14"/>
        <v>0</v>
      </c>
      <c r="N82" s="116">
        <f t="shared" si="11"/>
        <v>0</v>
      </c>
      <c r="O82" s="116">
        <f t="shared" si="12"/>
        <v>0</v>
      </c>
      <c r="P82" s="37"/>
      <c r="Q82" s="35">
        <f t="shared" si="15"/>
        <v>0</v>
      </c>
      <c r="R82" s="11"/>
      <c r="S82" s="11"/>
      <c r="T82" s="81"/>
      <c r="U82" s="89"/>
      <c r="V82" s="81"/>
      <c r="W82" s="95"/>
      <c r="X82" s="81"/>
      <c r="Y82" s="95"/>
      <c r="Z82" s="81"/>
      <c r="AA82" s="95"/>
      <c r="AB82" s="81"/>
      <c r="AC82" s="95"/>
      <c r="AD82" s="81"/>
      <c r="AE82" s="96"/>
      <c r="AF82" s="80"/>
      <c r="AG82" s="80"/>
      <c r="AJ82" s="58"/>
    </row>
    <row r="83" spans="2:36" ht="48" customHeight="1">
      <c r="B83" s="30" t="s">
        <v>146</v>
      </c>
      <c r="C83" s="113" t="s">
        <v>147</v>
      </c>
      <c r="D83" s="114" t="s">
        <v>108</v>
      </c>
      <c r="E83" s="77"/>
      <c r="F83" s="32"/>
      <c r="G83" s="35">
        <v>42666.6</v>
      </c>
      <c r="H83" s="118">
        <v>0</v>
      </c>
      <c r="I83" s="35">
        <v>31999.949999999997</v>
      </c>
      <c r="J83" s="38"/>
      <c r="K83" s="35">
        <f t="shared" si="13"/>
        <v>74666.54999999999</v>
      </c>
      <c r="L83" s="37"/>
      <c r="M83" s="35">
        <f t="shared" si="14"/>
        <v>0</v>
      </c>
      <c r="N83" s="116">
        <f t="shared" si="11"/>
        <v>0</v>
      </c>
      <c r="O83" s="116">
        <f t="shared" si="12"/>
        <v>0</v>
      </c>
      <c r="P83" s="37"/>
      <c r="Q83" s="35">
        <f t="shared" si="15"/>
        <v>0</v>
      </c>
      <c r="R83" s="11"/>
      <c r="S83" s="11"/>
      <c r="T83" s="81"/>
      <c r="U83" s="89"/>
      <c r="V83" s="81"/>
      <c r="W83" s="95"/>
      <c r="X83" s="81"/>
      <c r="Y83" s="95"/>
      <c r="Z83" s="81"/>
      <c r="AA83" s="95"/>
      <c r="AB83" s="81"/>
      <c r="AC83" s="95"/>
      <c r="AD83" s="81"/>
      <c r="AE83" s="96"/>
      <c r="AF83" s="80"/>
      <c r="AG83" s="80"/>
      <c r="AJ83" s="58"/>
    </row>
    <row r="84" spans="2:36" ht="33.75" customHeight="1">
      <c r="B84" s="30" t="s">
        <v>49</v>
      </c>
      <c r="C84" s="113" t="s">
        <v>141</v>
      </c>
      <c r="D84" s="114" t="s">
        <v>29</v>
      </c>
      <c r="E84" s="77"/>
      <c r="F84" s="68"/>
      <c r="G84" s="78">
        <v>1920</v>
      </c>
      <c r="H84" s="118">
        <v>0</v>
      </c>
      <c r="I84" s="79">
        <v>210</v>
      </c>
      <c r="J84" s="53"/>
      <c r="K84" s="35">
        <f t="shared" si="13"/>
        <v>2130</v>
      </c>
      <c r="L84" s="37"/>
      <c r="M84" s="35">
        <f t="shared" si="14"/>
        <v>0</v>
      </c>
      <c r="N84" s="116">
        <f t="shared" si="11"/>
        <v>0</v>
      </c>
      <c r="O84" s="116">
        <f t="shared" si="12"/>
        <v>0</v>
      </c>
      <c r="P84" s="37"/>
      <c r="Q84" s="35">
        <f t="shared" si="15"/>
        <v>0</v>
      </c>
      <c r="R84" s="38"/>
      <c r="S84" s="40"/>
      <c r="T84" s="81">
        <v>1920</v>
      </c>
      <c r="U84" s="99"/>
      <c r="V84" s="81">
        <v>1920</v>
      </c>
      <c r="W84" s="95"/>
      <c r="X84" s="81">
        <v>17.5</v>
      </c>
      <c r="Y84" s="95"/>
      <c r="Z84" s="81">
        <v>17.5</v>
      </c>
      <c r="AA84" s="95"/>
      <c r="AB84" s="81">
        <v>17.5</v>
      </c>
      <c r="AC84" s="95"/>
      <c r="AD84" s="81">
        <v>17.5</v>
      </c>
      <c r="AE84" s="96"/>
      <c r="AF84" s="80">
        <v>1920</v>
      </c>
      <c r="AG84" s="80">
        <v>70</v>
      </c>
      <c r="AJ84" s="58"/>
    </row>
    <row r="85" spans="2:36" s="54" customFormat="1" ht="18.75">
      <c r="B85" s="30" t="s">
        <v>129</v>
      </c>
      <c r="C85" s="113" t="s">
        <v>130</v>
      </c>
      <c r="D85" s="114" t="s">
        <v>96</v>
      </c>
      <c r="E85" s="77"/>
      <c r="F85" s="68"/>
      <c r="G85" s="78">
        <v>57599.99999999999</v>
      </c>
      <c r="H85" s="118">
        <v>0</v>
      </c>
      <c r="I85" s="79">
        <v>6300</v>
      </c>
      <c r="J85" s="53"/>
      <c r="K85" s="35">
        <f t="shared" si="13"/>
        <v>63899.99999999999</v>
      </c>
      <c r="L85" s="37"/>
      <c r="M85" s="35">
        <f t="shared" si="14"/>
        <v>0</v>
      </c>
      <c r="N85" s="116">
        <f t="shared" si="11"/>
        <v>0</v>
      </c>
      <c r="O85" s="116">
        <f t="shared" si="12"/>
        <v>0</v>
      </c>
      <c r="P85" s="37"/>
      <c r="Q85" s="35">
        <f t="shared" si="15"/>
        <v>0</v>
      </c>
      <c r="R85" s="38"/>
      <c r="S85" s="40"/>
      <c r="T85" s="81">
        <f>SUM(G85:H85)</f>
        <v>57599.99999999999</v>
      </c>
      <c r="U85" s="99"/>
      <c r="V85" s="81">
        <f>T85</f>
        <v>57599.99999999999</v>
      </c>
      <c r="W85" s="95"/>
      <c r="X85" s="81">
        <f>I85/4</f>
        <v>1575</v>
      </c>
      <c r="Y85" s="95"/>
      <c r="Z85" s="81">
        <f>I85/4</f>
        <v>1575</v>
      </c>
      <c r="AA85" s="95"/>
      <c r="AB85" s="81">
        <f>I85/4</f>
        <v>1575</v>
      </c>
      <c r="AC85" s="95"/>
      <c r="AD85" s="81">
        <f>I85/4</f>
        <v>1575</v>
      </c>
      <c r="AE85" s="96"/>
      <c r="AF85" s="80">
        <f>V85</f>
        <v>57599.99999999999</v>
      </c>
      <c r="AG85" s="80">
        <f>SUM(X85:AD85)</f>
        <v>6300</v>
      </c>
      <c r="AJ85" s="61"/>
    </row>
    <row r="86" spans="2:36" ht="18.75">
      <c r="B86" s="32"/>
      <c r="C86" s="16"/>
      <c r="D86" s="9"/>
      <c r="E86" s="49"/>
      <c r="F86" s="9"/>
      <c r="G86" s="27"/>
      <c r="H86" s="27"/>
      <c r="I86" s="27"/>
      <c r="J86" s="28"/>
      <c r="K86" s="140" t="s">
        <v>20</v>
      </c>
      <c r="L86" s="140"/>
      <c r="M86" s="57">
        <f>SUM(M70:M85)</f>
        <v>0</v>
      </c>
      <c r="N86" s="57">
        <f>SUM(N70:N85)</f>
        <v>0</v>
      </c>
      <c r="O86" s="57">
        <f>SUM(O70:O85)</f>
        <v>0</v>
      </c>
      <c r="P86" s="27">
        <f>SUM(P85:P85)</f>
        <v>0</v>
      </c>
      <c r="Q86" s="57">
        <f>SUM(Q70:Q85)</f>
        <v>0</v>
      </c>
      <c r="R86" s="11"/>
      <c r="S86" s="19"/>
      <c r="T86" s="12"/>
      <c r="U86" s="12"/>
      <c r="V86" s="12"/>
      <c r="W86" s="12"/>
      <c r="X86" s="12"/>
      <c r="Y86" s="12"/>
      <c r="Z86" s="21"/>
      <c r="AA86" s="12"/>
      <c r="AB86" s="21"/>
      <c r="AC86" s="12"/>
      <c r="AD86" s="21"/>
      <c r="AE86" s="12"/>
      <c r="AF86" s="12"/>
      <c r="AG86" s="12"/>
      <c r="AJ86" s="58"/>
    </row>
    <row r="87" spans="2:36" ht="7.5" customHeight="1">
      <c r="B87" s="32"/>
      <c r="C87" s="16"/>
      <c r="D87" s="9"/>
      <c r="E87" s="49"/>
      <c r="F87" s="9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J87" s="58"/>
    </row>
    <row r="88" spans="2:36" ht="17.25" customHeight="1">
      <c r="B88" s="32"/>
      <c r="C88" s="16"/>
      <c r="D88" s="9"/>
      <c r="E88" s="49"/>
      <c r="F88" s="9"/>
      <c r="G88" s="145" t="s">
        <v>154</v>
      </c>
      <c r="H88" s="145"/>
      <c r="I88" s="145"/>
      <c r="J88" s="11"/>
      <c r="K88" s="13" t="s">
        <v>16</v>
      </c>
      <c r="L88" s="14"/>
      <c r="M88" s="145" t="s">
        <v>154</v>
      </c>
      <c r="N88" s="145"/>
      <c r="O88" s="145"/>
      <c r="P88" s="11"/>
      <c r="Q88" s="13" t="s">
        <v>16</v>
      </c>
      <c r="R88" s="11"/>
      <c r="S88" s="1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J88" s="58"/>
    </row>
    <row r="89" spans="2:33" ht="18.75">
      <c r="B89" s="9"/>
      <c r="C89" s="12"/>
      <c r="D89" s="9"/>
      <c r="E89" s="49"/>
      <c r="F89" s="9"/>
      <c r="G89" s="11"/>
      <c r="H89" s="11"/>
      <c r="I89" s="11"/>
      <c r="J89" s="11"/>
      <c r="K89" s="20"/>
      <c r="L89" s="20"/>
      <c r="M89" s="18"/>
      <c r="N89" s="18"/>
      <c r="O89" s="18"/>
      <c r="P89" s="18"/>
      <c r="Q89" s="18"/>
      <c r="R89" s="11"/>
      <c r="S89" s="1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2:33" ht="18.75">
      <c r="B90" s="31"/>
      <c r="C90" s="113" t="s">
        <v>55</v>
      </c>
      <c r="D90" s="114" t="s">
        <v>57</v>
      </c>
      <c r="E90" s="77"/>
      <c r="F90" s="68"/>
      <c r="G90" s="42">
        <v>1</v>
      </c>
      <c r="H90" s="81">
        <v>0</v>
      </c>
      <c r="I90" s="81">
        <v>4</v>
      </c>
      <c r="K90" s="35">
        <f>SUM(G90:I90)</f>
        <v>5</v>
      </c>
      <c r="L90" s="20"/>
      <c r="M90" s="81">
        <f>G90*E90</f>
        <v>0</v>
      </c>
      <c r="N90" s="81">
        <f>H90*E90</f>
        <v>0</v>
      </c>
      <c r="O90" s="81">
        <f>I90*E90</f>
        <v>0</v>
      </c>
      <c r="P90" s="90"/>
      <c r="Q90" s="81">
        <f>SUM(M90:O90)</f>
        <v>0</v>
      </c>
      <c r="R90" s="11"/>
      <c r="S90" s="11"/>
      <c r="T90" s="81">
        <f>SUM(G90:H90)</f>
        <v>1</v>
      </c>
      <c r="U90" s="99"/>
      <c r="V90" s="81">
        <f>T90</f>
        <v>1</v>
      </c>
      <c r="W90" s="95"/>
      <c r="X90" s="81">
        <f>I90/4</f>
        <v>1</v>
      </c>
      <c r="Y90" s="95"/>
      <c r="Z90" s="81">
        <f>I90/4</f>
        <v>1</v>
      </c>
      <c r="AA90" s="95"/>
      <c r="AB90" s="81">
        <f>I90/4</f>
        <v>1</v>
      </c>
      <c r="AC90" s="95"/>
      <c r="AD90" s="81">
        <f>I90/4</f>
        <v>1</v>
      </c>
      <c r="AE90" s="96"/>
      <c r="AF90" s="80">
        <f>V90</f>
        <v>1</v>
      </c>
      <c r="AG90" s="80">
        <f>SUM(X90:AD90)</f>
        <v>4</v>
      </c>
    </row>
    <row r="91" spans="1:33" ht="18.75">
      <c r="A91" s="1">
        <v>75</v>
      </c>
      <c r="B91" s="31"/>
      <c r="C91" s="113" t="s">
        <v>26</v>
      </c>
      <c r="D91" s="114" t="s">
        <v>57</v>
      </c>
      <c r="E91" s="77"/>
      <c r="F91" s="68"/>
      <c r="G91" s="42">
        <v>1</v>
      </c>
      <c r="H91" s="81">
        <v>0</v>
      </c>
      <c r="I91" s="81">
        <v>0</v>
      </c>
      <c r="K91" s="35">
        <f>SUM(G91:I91)</f>
        <v>1</v>
      </c>
      <c r="L91" s="20"/>
      <c r="M91" s="81">
        <f>G91*E91</f>
        <v>0</v>
      </c>
      <c r="N91" s="81">
        <f>H91*E91</f>
        <v>0</v>
      </c>
      <c r="O91" s="81">
        <f>I91*E91</f>
        <v>0</v>
      </c>
      <c r="P91" s="91"/>
      <c r="Q91" s="87">
        <f>SUM(M91:O91)</f>
        <v>0</v>
      </c>
      <c r="R91" s="11"/>
      <c r="S91" s="11"/>
      <c r="T91" s="81">
        <f>SUM(G91:H91)</f>
        <v>1</v>
      </c>
      <c r="U91" s="99"/>
      <c r="V91" s="81">
        <f>T91</f>
        <v>1</v>
      </c>
      <c r="W91" s="95"/>
      <c r="X91" s="81">
        <f>I91/4</f>
        <v>0</v>
      </c>
      <c r="Y91" s="95"/>
      <c r="Z91" s="81">
        <f>I91/4</f>
        <v>0</v>
      </c>
      <c r="AA91" s="95"/>
      <c r="AB91" s="81">
        <f>I91/4</f>
        <v>0</v>
      </c>
      <c r="AC91" s="95"/>
      <c r="AD91" s="81">
        <f>I91/4</f>
        <v>0</v>
      </c>
      <c r="AE91" s="96"/>
      <c r="AF91" s="80">
        <f>V91</f>
        <v>1</v>
      </c>
      <c r="AG91" s="80">
        <f>SUM(X91:AD91)</f>
        <v>0</v>
      </c>
    </row>
    <row r="92" spans="2:33" ht="18.75">
      <c r="B92" s="31"/>
      <c r="C92" s="113" t="s">
        <v>54</v>
      </c>
      <c r="D92" s="114" t="s">
        <v>57</v>
      </c>
      <c r="E92" s="77"/>
      <c r="F92" s="68"/>
      <c r="G92" s="182">
        <v>1</v>
      </c>
      <c r="H92" s="183"/>
      <c r="I92" s="184"/>
      <c r="K92" s="35">
        <f>SUM(G92:I92)</f>
        <v>1</v>
      </c>
      <c r="L92" s="20"/>
      <c r="M92" s="81">
        <f>G92*E92</f>
        <v>0</v>
      </c>
      <c r="N92" s="81">
        <f>H92*E92</f>
        <v>0</v>
      </c>
      <c r="O92" s="81">
        <f>I92*E92</f>
        <v>0</v>
      </c>
      <c r="P92" s="91"/>
      <c r="Q92" s="87">
        <f>SUM(M92:O92)</f>
        <v>0</v>
      </c>
      <c r="R92" s="11"/>
      <c r="S92" s="11"/>
      <c r="T92" s="81">
        <f>SUM(G92:H92)</f>
        <v>1</v>
      </c>
      <c r="U92" s="99"/>
      <c r="V92" s="81">
        <f>T92</f>
        <v>1</v>
      </c>
      <c r="W92" s="95"/>
      <c r="X92" s="81">
        <f>I92/4</f>
        <v>0</v>
      </c>
      <c r="Y92" s="95"/>
      <c r="Z92" s="81">
        <f>I92/4</f>
        <v>0</v>
      </c>
      <c r="AA92" s="95"/>
      <c r="AB92" s="81">
        <f>I92/4</f>
        <v>0</v>
      </c>
      <c r="AC92" s="95"/>
      <c r="AD92" s="81">
        <f>I92/4</f>
        <v>0</v>
      </c>
      <c r="AE92" s="96"/>
      <c r="AF92" s="80">
        <f>V92</f>
        <v>1</v>
      </c>
      <c r="AG92" s="80">
        <f>SUM(X92:AD92)</f>
        <v>0</v>
      </c>
    </row>
    <row r="93" spans="2:33" ht="18.75">
      <c r="B93" s="9"/>
      <c r="C93" s="12"/>
      <c r="D93" s="9"/>
      <c r="E93" s="49"/>
      <c r="F93" s="9"/>
      <c r="G93" s="11"/>
      <c r="H93" s="11"/>
      <c r="I93" s="11"/>
      <c r="J93" s="11"/>
      <c r="K93" s="140" t="s">
        <v>20</v>
      </c>
      <c r="L93" s="20"/>
      <c r="M93" s="84">
        <f>SUM(M90:M92)</f>
        <v>0</v>
      </c>
      <c r="N93" s="84">
        <f>SUM(N90:N92)</f>
        <v>0</v>
      </c>
      <c r="O93" s="84">
        <f>SUM(O90:O92)</f>
        <v>0</v>
      </c>
      <c r="P93" s="84">
        <f>SUM(P90:P92)</f>
        <v>0</v>
      </c>
      <c r="Q93" s="84">
        <f>SUM(Q90:Q92)</f>
        <v>0</v>
      </c>
      <c r="R93" s="11"/>
      <c r="S93" s="11"/>
      <c r="T93" s="28"/>
      <c r="U93" s="12"/>
      <c r="V93" s="28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2:33" ht="19.5" thickBot="1">
      <c r="B94" s="9"/>
      <c r="C94" s="12"/>
      <c r="D94" s="9"/>
      <c r="E94" s="49"/>
      <c r="F94" s="9"/>
      <c r="G94" s="11"/>
      <c r="H94" s="11"/>
      <c r="I94" s="11"/>
      <c r="J94" s="11"/>
      <c r="K94" s="22"/>
      <c r="L94" s="20"/>
      <c r="M94" s="84"/>
      <c r="N94" s="84"/>
      <c r="O94" s="84"/>
      <c r="P94" s="84"/>
      <c r="Q94" s="84"/>
      <c r="R94" s="11"/>
      <c r="S94" s="11"/>
      <c r="T94" s="12"/>
      <c r="U94" s="12"/>
      <c r="V94" s="28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2:33" ht="19.5" thickBot="1">
      <c r="B95" s="9"/>
      <c r="C95" s="12"/>
      <c r="D95" s="9"/>
      <c r="E95" s="49"/>
      <c r="F95" s="9"/>
      <c r="G95" s="11"/>
      <c r="H95" s="11"/>
      <c r="I95" s="11"/>
      <c r="J95" s="11"/>
      <c r="K95" s="22"/>
      <c r="L95" s="20"/>
      <c r="M95" s="121">
        <f>+M37+M57+M66+M86+M93</f>
        <v>0</v>
      </c>
      <c r="N95" s="121">
        <f>+N37+N57+N66+N86+N93</f>
        <v>0</v>
      </c>
      <c r="O95" s="121">
        <f>+O37+O57+O66+O86+O93</f>
        <v>0</v>
      </c>
      <c r="P95" s="122"/>
      <c r="Q95" s="121">
        <f>+Q37+Q57+Q66+Q86+Q93</f>
        <v>0</v>
      </c>
      <c r="R95" s="11"/>
      <c r="S95" s="11"/>
      <c r="T95" s="108"/>
      <c r="U95" s="12"/>
      <c r="V95" s="28"/>
      <c r="W95" s="12"/>
      <c r="X95" s="12"/>
      <c r="Y95" s="12"/>
      <c r="Z95" s="12"/>
      <c r="AA95" s="12"/>
      <c r="AB95" s="12"/>
      <c r="AC95" s="12"/>
      <c r="AD95" s="28"/>
      <c r="AE95" s="12"/>
      <c r="AF95" s="28"/>
      <c r="AG95" s="12"/>
    </row>
    <row r="96" spans="2:33" ht="18.75">
      <c r="B96" s="9"/>
      <c r="C96" s="12"/>
      <c r="D96" s="9"/>
      <c r="E96" s="49"/>
      <c r="F96" s="9"/>
      <c r="G96" s="11"/>
      <c r="H96" s="11"/>
      <c r="I96" s="11"/>
      <c r="J96" s="11"/>
      <c r="K96" s="23"/>
      <c r="L96" s="20"/>
      <c r="M96" s="83" t="e">
        <f>M95/$Q$95</f>
        <v>#DIV/0!</v>
      </c>
      <c r="N96" s="83" t="e">
        <f>N95/$Q$95</f>
        <v>#DIV/0!</v>
      </c>
      <c r="O96" s="83" t="e">
        <f>O95/$Q$95</f>
        <v>#DIV/0!</v>
      </c>
      <c r="P96" s="84"/>
      <c r="Q96" s="71" t="e">
        <f>Q93/$Q$93</f>
        <v>#DIV/0!</v>
      </c>
      <c r="R96" s="11"/>
      <c r="S96" s="11"/>
      <c r="T96" s="108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2:33" ht="19.5" thickBot="1">
      <c r="B97" s="9"/>
      <c r="C97" s="12"/>
      <c r="D97" s="9"/>
      <c r="E97" s="49"/>
      <c r="F97" s="9"/>
      <c r="G97" s="72"/>
      <c r="H97" s="24"/>
      <c r="I97" s="11"/>
      <c r="J97" s="11"/>
      <c r="K97" s="20"/>
      <c r="L97" s="20"/>
      <c r="M97" s="18"/>
      <c r="N97" s="18"/>
      <c r="O97" s="18"/>
      <c r="P97" s="84"/>
      <c r="Q97" s="18"/>
      <c r="R97" s="11"/>
      <c r="S97" s="11"/>
      <c r="T97" s="108"/>
      <c r="U97" s="12"/>
      <c r="V97" s="12"/>
      <c r="W97" s="12"/>
      <c r="X97" s="12"/>
      <c r="Y97" s="12"/>
      <c r="Z97" s="28"/>
      <c r="AA97" s="12"/>
      <c r="AB97" s="12"/>
      <c r="AC97" s="12"/>
      <c r="AD97" s="12"/>
      <c r="AE97" s="12"/>
      <c r="AF97" s="12"/>
      <c r="AG97" s="12"/>
    </row>
    <row r="98" spans="2:33" ht="19.5" thickBot="1">
      <c r="B98" s="9"/>
      <c r="C98" s="12"/>
      <c r="D98" s="9"/>
      <c r="E98" s="49"/>
      <c r="F98" s="9"/>
      <c r="G98" s="73"/>
      <c r="H98" s="11"/>
      <c r="I98" s="179" t="s">
        <v>150</v>
      </c>
      <c r="J98" s="180"/>
      <c r="K98" s="180"/>
      <c r="L98" s="180"/>
      <c r="M98" s="180"/>
      <c r="N98" s="180"/>
      <c r="O98" s="181"/>
      <c r="P98" s="11"/>
      <c r="Q98" s="85">
        <f>+Q95</f>
        <v>0</v>
      </c>
      <c r="R98" s="11"/>
      <c r="S98" s="11"/>
      <c r="T98" s="108"/>
      <c r="U98" s="12"/>
      <c r="V98" s="12"/>
      <c r="W98" s="12"/>
      <c r="X98" s="12"/>
      <c r="Y98" s="12"/>
      <c r="Z98" s="74"/>
      <c r="AA98" s="12"/>
      <c r="AB98" s="12"/>
      <c r="AC98" s="12"/>
      <c r="AD98" s="12"/>
      <c r="AE98" s="12"/>
      <c r="AF98" s="12"/>
      <c r="AG98" s="12"/>
    </row>
    <row r="99" spans="2:33" ht="19.5" thickBot="1">
      <c r="B99" s="9"/>
      <c r="C99" s="12"/>
      <c r="D99" s="9"/>
      <c r="E99" s="49"/>
      <c r="F99" s="9"/>
      <c r="G99" s="11"/>
      <c r="H99" s="11"/>
      <c r="I99" s="11"/>
      <c r="J99" s="11"/>
      <c r="K99" s="11"/>
      <c r="L99" s="11"/>
      <c r="M99" s="18"/>
      <c r="N99" s="18"/>
      <c r="O99" s="18"/>
      <c r="P99" s="18"/>
      <c r="Q99" s="18"/>
      <c r="R99" s="18"/>
      <c r="S99" s="18"/>
      <c r="T99" s="109"/>
      <c r="U99" s="12"/>
      <c r="V99" s="12"/>
      <c r="W99" s="12"/>
      <c r="X99" s="12"/>
      <c r="Y99" s="12"/>
      <c r="Z99" s="74"/>
      <c r="AA99" s="12"/>
      <c r="AB99" s="12"/>
      <c r="AC99" s="12"/>
      <c r="AD99" s="12"/>
      <c r="AE99" s="12"/>
      <c r="AF99" s="12"/>
      <c r="AG99" s="12"/>
    </row>
    <row r="100" spans="2:33" ht="18.75">
      <c r="B100" s="129" t="s">
        <v>151</v>
      </c>
      <c r="C100" s="130"/>
      <c r="D100" s="131"/>
      <c r="E100" s="130"/>
      <c r="F100" s="125"/>
      <c r="G100" s="125"/>
      <c r="H100" s="126"/>
      <c r="I100" s="11"/>
      <c r="J100" s="11"/>
      <c r="K100" s="11"/>
      <c r="L100" s="11"/>
      <c r="M100" s="18"/>
      <c r="N100" s="18"/>
      <c r="O100" s="18"/>
      <c r="P100" s="18"/>
      <c r="Q100" s="18"/>
      <c r="R100" s="18"/>
      <c r="S100" s="18"/>
      <c r="T100" s="109"/>
      <c r="U100" s="12"/>
      <c r="V100" s="12"/>
      <c r="W100" s="12"/>
      <c r="X100" s="12"/>
      <c r="Y100" s="12"/>
      <c r="Z100" s="74"/>
      <c r="AA100" s="12"/>
      <c r="AB100" s="12"/>
      <c r="AC100" s="12"/>
      <c r="AD100" s="12"/>
      <c r="AE100" s="12"/>
      <c r="AF100" s="12"/>
      <c r="AG100" s="12"/>
    </row>
    <row r="101" spans="2:33" ht="18.75">
      <c r="B101" s="132" t="s">
        <v>152</v>
      </c>
      <c r="C101" s="133"/>
      <c r="D101" s="134"/>
      <c r="E101" s="133"/>
      <c r="F101" s="123"/>
      <c r="G101" s="123"/>
      <c r="H101" s="127"/>
      <c r="I101" s="11"/>
      <c r="J101" s="11"/>
      <c r="K101" s="11"/>
      <c r="L101" s="11"/>
      <c r="M101" s="18"/>
      <c r="N101" s="18"/>
      <c r="O101" s="18"/>
      <c r="P101" s="18"/>
      <c r="Q101" s="18"/>
      <c r="R101" s="18"/>
      <c r="S101" s="18"/>
      <c r="T101" s="109"/>
      <c r="U101" s="12"/>
      <c r="V101" s="75"/>
      <c r="W101" s="12"/>
      <c r="X101" s="12"/>
      <c r="Y101" s="12"/>
      <c r="Z101" s="74"/>
      <c r="AA101" s="12"/>
      <c r="AB101" s="12"/>
      <c r="AC101" s="12"/>
      <c r="AD101" s="12"/>
      <c r="AE101" s="12"/>
      <c r="AF101" s="12"/>
      <c r="AG101" s="12"/>
    </row>
    <row r="102" spans="2:33" ht="18.75">
      <c r="B102" s="135" t="s">
        <v>153</v>
      </c>
      <c r="C102" s="136"/>
      <c r="D102" s="137"/>
      <c r="E102" s="136"/>
      <c r="F102" s="124"/>
      <c r="G102" s="124"/>
      <c r="H102" s="128"/>
      <c r="I102" s="28"/>
      <c r="J102" s="11"/>
      <c r="K102" s="11"/>
      <c r="L102" s="11"/>
      <c r="M102" s="18"/>
      <c r="N102" s="18"/>
      <c r="O102" s="18"/>
      <c r="P102" s="18"/>
      <c r="Q102" s="18"/>
      <c r="R102" s="18"/>
      <c r="S102" s="18"/>
      <c r="T102" s="109"/>
      <c r="U102" s="12"/>
      <c r="V102" s="12"/>
      <c r="W102" s="12"/>
      <c r="X102" s="12"/>
      <c r="Y102" s="12"/>
      <c r="Z102" s="74"/>
      <c r="AA102" s="12"/>
      <c r="AB102" s="12"/>
      <c r="AC102" s="12"/>
      <c r="AD102" s="12"/>
      <c r="AE102" s="12"/>
      <c r="AF102" s="12"/>
      <c r="AG102" s="12"/>
    </row>
    <row r="103" spans="2:33" ht="18.75">
      <c r="B103" s="171"/>
      <c r="C103" s="172"/>
      <c r="D103" s="172"/>
      <c r="E103" s="172"/>
      <c r="F103" s="172"/>
      <c r="G103" s="172"/>
      <c r="H103" s="173"/>
      <c r="I103" s="11"/>
      <c r="J103" s="11"/>
      <c r="K103" s="11"/>
      <c r="L103" s="11"/>
      <c r="M103" s="18"/>
      <c r="N103" s="18"/>
      <c r="O103" s="18"/>
      <c r="P103" s="18"/>
      <c r="Q103" s="88"/>
      <c r="R103" s="18"/>
      <c r="S103" s="18"/>
      <c r="T103" s="109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</row>
    <row r="104" spans="2:21" ht="18.75">
      <c r="B104" s="171"/>
      <c r="C104" s="172"/>
      <c r="D104" s="172"/>
      <c r="E104" s="172"/>
      <c r="F104" s="172"/>
      <c r="G104" s="172"/>
      <c r="H104" s="173"/>
      <c r="T104" s="110"/>
      <c r="U104" s="112"/>
    </row>
    <row r="105" spans="2:20" ht="19.5" thickBot="1">
      <c r="B105" s="174"/>
      <c r="C105" s="175"/>
      <c r="D105" s="175"/>
      <c r="E105" s="175"/>
      <c r="F105" s="175"/>
      <c r="G105" s="175"/>
      <c r="H105" s="176"/>
      <c r="T105" s="111"/>
    </row>
  </sheetData>
  <sheetProtection/>
  <mergeCells count="33">
    <mergeCell ref="B8:B9"/>
    <mergeCell ref="C8:C9"/>
    <mergeCell ref="D8:D9"/>
    <mergeCell ref="E8:E9"/>
    <mergeCell ref="G9:I9"/>
    <mergeCell ref="M9:O9"/>
    <mergeCell ref="C2:C6"/>
    <mergeCell ref="G2:K2"/>
    <mergeCell ref="M2:Q2"/>
    <mergeCell ref="G4:H4"/>
    <mergeCell ref="M4:N4"/>
    <mergeCell ref="G6:G7"/>
    <mergeCell ref="Q6:Q7"/>
    <mergeCell ref="I6:I7"/>
    <mergeCell ref="I98:O98"/>
    <mergeCell ref="G68:I68"/>
    <mergeCell ref="M68:O68"/>
    <mergeCell ref="V68:AD68"/>
    <mergeCell ref="M39:O39"/>
    <mergeCell ref="V39:AD39"/>
    <mergeCell ref="G92:I92"/>
    <mergeCell ref="G88:I88"/>
    <mergeCell ref="M88:O88"/>
    <mergeCell ref="B103:H105"/>
    <mergeCell ref="V9:AD9"/>
    <mergeCell ref="M6:M7"/>
    <mergeCell ref="N6:N7"/>
    <mergeCell ref="O6:O7"/>
    <mergeCell ref="G59:I59"/>
    <mergeCell ref="M59:O59"/>
    <mergeCell ref="G39:I39"/>
    <mergeCell ref="V59:AD59"/>
    <mergeCell ref="H6:H7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43" r:id="rId2"/>
  <ignoredErrors>
    <ignoredError sqref="T90:T9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kleber</dc:creator>
  <cp:keywords/>
  <dc:description/>
  <cp:lastModifiedBy>Marconi Patricio Valle Yanchaliquin</cp:lastModifiedBy>
  <cp:lastPrinted>2020-03-09T21:43:23Z</cp:lastPrinted>
  <dcterms:created xsi:type="dcterms:W3CDTF">2014-07-08T19:51:14Z</dcterms:created>
  <dcterms:modified xsi:type="dcterms:W3CDTF">2020-10-06T17:59:34Z</dcterms:modified>
  <cp:category/>
  <cp:version/>
  <cp:contentType/>
  <cp:contentStatus/>
</cp:coreProperties>
</file>